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peller-Umrechnungstabelle" sheetId="1" state="visible" r:id="rId3"/>
    <sheet name="Handy-Version" sheetId="2" state="visible" r:id="rId4"/>
    <sheet name="Propeller- bzw. Motorlast alt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<sst xmlns="http://schemas.openxmlformats.org/spreadsheetml/2006/main" count="226" uniqueCount="135">
  <si>
    <t xml:space="preserve">Propeller-Urechnungs-Tabelle (0 m ü. M. Standard-Atmosphäre)</t>
  </si>
  <si>
    <t xml:space="preserve">Propeller-Konvertierungs-Tabelle</t>
  </si>
  <si>
    <t xml:space="preserve">Die % Zahlen beschreiben die Änderung der Strom- bzw. Leistungsaufnahme. </t>
  </si>
  <si>
    <t xml:space="preserve">Bleibt die Anzahl Zellen gleich, ist es die Änderung der Leistungsaufnahme des Propellers, bzw. der Stromaufnahme des Motors.</t>
  </si>
  <si>
    <t xml:space="preserve">Ändert sich nur die Anzahl Zellen, ist es nur die Änderung der Stromaufnahme.</t>
  </si>
  <si>
    <t xml:space="preserve">Ändern sich beide Faktoren, ist es nur die Änderung der Stromaufnahme des Motors.</t>
  </si>
  <si>
    <t xml:space="preserve">Ich bin davon ausgegangen, dass die Herstellerangaben für Motor-Propeller-Kombinationen für 0 m ü M. Standard-Atmosphäre stimmen, also 1,225 kg/m3.</t>
  </si>
  <si>
    <r>
      <rPr>
        <b val="true"/>
        <sz val="12"/>
        <rFont val="Arial"/>
        <family val="2"/>
      </rPr>
      <t xml:space="preserve">Eine andere Methode ist, die n100-Werte zu vergleichen.</t>
    </r>
    <r>
      <rPr>
        <sz val="12"/>
        <rFont val="Arial"/>
        <family val="2"/>
      </rPr>
      <t xml:space="preserve"> Man sucht einen Propeller, der einen ähnlichen n100-Wert hat.</t>
    </r>
  </si>
  <si>
    <t xml:space="preserve">Achtung: Ein niedrigerer n100-Wert bedeutet eine höhere Leistungsaufnahme des Propellers. Ein anderer Propeller sollte also denselben oder einen höheren n100-Wert haben.</t>
  </si>
  <si>
    <t xml:space="preserve">Zum Vergleichen von APC-Propellern dient der Link unten. Andere Hersteller werden auch Listen haben. Der n100-Wert lässt sich herstellerübergreifend vergleichen.</t>
  </si>
  <si>
    <t xml:space="preserve">https://www.apcprop.com/files/PER2_N100.DAT</t>
  </si>
  <si>
    <t xml:space="preserve">Der Haken!</t>
  </si>
  <si>
    <t xml:space="preserve">Es dürfen nur Propeller derselben Propeller-Familie, z.B. APC E, miteinander verglichen werden! Der Grund ist, dass Propeller mit denselben Abmessungen</t>
  </si>
  <si>
    <t xml:space="preserve">aber aus anderen Propeller-Familien oder von anderen Herstellern eine ganz andere Leistungsaufnahme bei gleichen Abmessungen haben!</t>
  </si>
  <si>
    <t xml:space="preserve">Ausgenommen davon ist natürlich der Vergleich der n100-Werte! Diese gelten hersteller- und propeller-familien-übergreifend!</t>
  </si>
  <si>
    <t xml:space="preserve">Eingabefelder sind gelb</t>
  </si>
  <si>
    <t xml:space="preserve">In den gelben Feldern muss/kann ein Wert eingetragen werden.</t>
  </si>
  <si>
    <t xml:space="preserve">Felder mit Ergebnissen sind grün</t>
  </si>
  <si>
    <t xml:space="preserve">In den grünen Feldern werden die Ergebnisse ausgegeben.</t>
  </si>
  <si>
    <t xml:space="preserve">Ausgangs-Werte</t>
  </si>
  <si>
    <r>
      <rPr>
        <sz val="12"/>
        <rFont val="Arial"/>
        <family val="2"/>
      </rPr>
      <t xml:space="preserve">Anzahl </t>
    </r>
    <r>
      <rPr>
        <b val="true"/>
        <sz val="12"/>
        <rFont val="Arial"/>
        <family val="2"/>
      </rPr>
      <t xml:space="preserve">Blätter</t>
    </r>
  </si>
  <si>
    <r>
      <rPr>
        <b val="true"/>
        <sz val="12"/>
        <rFont val="Arial"/>
        <family val="2"/>
      </rPr>
      <t xml:space="preserve">Durchmesser</t>
    </r>
    <r>
      <rPr>
        <sz val="12"/>
        <rFont val="Arial"/>
        <family val="2"/>
      </rPr>
      <t xml:space="preserve"> in Zoll oder cm</t>
    </r>
  </si>
  <si>
    <r>
      <rPr>
        <b val="true"/>
        <sz val="12"/>
        <rFont val="Arial"/>
        <family val="2"/>
      </rPr>
      <t xml:space="preserve">Steigung</t>
    </r>
    <r>
      <rPr>
        <sz val="12"/>
        <rFont val="Arial"/>
        <family val="2"/>
      </rPr>
      <t xml:space="preserve"> in Zoll oder cm</t>
    </r>
  </si>
  <si>
    <t xml:space="preserve">Blattbreite z.B. mm, Standard 1</t>
  </si>
  <si>
    <r>
      <rPr>
        <sz val="12"/>
        <rFont val="Arial"/>
        <family val="2"/>
      </rPr>
      <t xml:space="preserve">Anzahl </t>
    </r>
    <r>
      <rPr>
        <b val="true"/>
        <sz val="12"/>
        <rFont val="Arial"/>
        <family val="2"/>
      </rPr>
      <t xml:space="preserve">Zellen, Standardwert 1</t>
    </r>
  </si>
  <si>
    <t xml:space="preserve">Gewünschte Werte</t>
  </si>
  <si>
    <r>
      <rPr>
        <b val="true"/>
        <sz val="14"/>
        <rFont val="Arial"/>
        <family val="2"/>
      </rPr>
      <t xml:space="preserve">Ergebnisse, </t>
    </r>
    <r>
      <rPr>
        <b val="true"/>
        <sz val="12"/>
        <rFont val="Arial"/>
        <family val="2"/>
      </rPr>
      <t xml:space="preserve">genaues Ergebnis mit aktueller Luftdichte weiter unten</t>
    </r>
  </si>
  <si>
    <t xml:space="preserve">0 m</t>
  </si>
  <si>
    <t xml:space="preserve">500 m</t>
  </si>
  <si>
    <t xml:space="preserve">1000 m</t>
  </si>
  <si>
    <t xml:space="preserve">1500 m</t>
  </si>
  <si>
    <t xml:space="preserve">2000 m</t>
  </si>
  <si>
    <t xml:space="preserve">2500 m</t>
  </si>
  <si>
    <t xml:space="preserve">3000 m</t>
  </si>
  <si>
    <t xml:space="preserve">m.ü.M, Luftdichte gemäss Standard-Atmosphäre, 0 m.ü.M. 1,225 kg/m3</t>
  </si>
  <si>
    <t xml:space="preserve">"+" = mehr Strom bzw. Last</t>
  </si>
  <si>
    <t xml:space="preserve"> %</t>
  </si>
  <si>
    <t xml:space="preserve">"-" = weniger Strom bzw. Last</t>
  </si>
  <si>
    <t xml:space="preserve"> als Faktor</t>
  </si>
  <si>
    <t xml:space="preserve">auf den Motor in Bezug</t>
  </si>
  <si>
    <t xml:space="preserve">Die Werte gelten für E-Motoren und aufgeladene Verbrennungsmotoren mit auf die Dichtehöhe</t>
  </si>
  <si>
    <t xml:space="preserve">auf die Ausgangs-Werte</t>
  </si>
  <si>
    <r>
      <rPr>
        <b val="true"/>
        <sz val="12"/>
        <rFont val="Arial"/>
        <family val="2"/>
      </rPr>
      <t xml:space="preserve">angepasstem Gemisch</t>
    </r>
    <r>
      <rPr>
        <sz val="12"/>
        <rFont val="Arial"/>
        <family val="2"/>
      </rPr>
      <t xml:space="preserve">, sofern die Leistung in der Höhe der Leistung auf 0 m. ü. M. entspricht. Turbo-Normalizer.</t>
    </r>
  </si>
  <si>
    <t xml:space="preserve">Bei Verbrennungsmotoren ohne Aufladung und mit auf die Dichtehöhe angepasstem Gemisch</t>
  </si>
  <si>
    <r>
      <rPr>
        <sz val="12"/>
        <rFont val="Arial"/>
        <family val="2"/>
      </rPr>
      <t xml:space="preserve">gelten unabhängig von der Höhe</t>
    </r>
    <r>
      <rPr>
        <b val="true"/>
        <sz val="12"/>
        <rFont val="Arial"/>
        <family val="2"/>
      </rPr>
      <t xml:space="preserve"> immer die Werte für 0 m</t>
    </r>
    <r>
      <rPr>
        <sz val="12"/>
        <rFont val="Arial"/>
        <family val="2"/>
      </rPr>
      <t xml:space="preserve">, weil sich die Abnahme der Motorleistung</t>
    </r>
  </si>
  <si>
    <t xml:space="preserve">und die Abnahme der Belastung auf den Propeller annähernd ausgleichen.</t>
  </si>
  <si>
    <t xml:space="preserve">Unwichtige Zusatzinfo</t>
  </si>
  <si>
    <t xml:space="preserve">Wirkung der Änderung des Propellers auf Stromaufnahme des Motors: </t>
  </si>
  <si>
    <r>
      <rPr>
        <b val="true"/>
        <sz val="12"/>
        <rFont val="Arial"/>
        <family val="2"/>
      </rPr>
      <t xml:space="preserve"> %, </t>
    </r>
    <r>
      <rPr>
        <sz val="12"/>
        <rFont val="Arial"/>
        <family val="2"/>
      </rPr>
      <t xml:space="preserve">Standard-Atmosphäre 0 m.ü.M, 1,225 kg/m3</t>
    </r>
  </si>
  <si>
    <t xml:space="preserve">Als Faktor:</t>
  </si>
  <si>
    <t xml:space="preserve">Wirkung der Änderung der Anzahl Zellen auf die Stromaufnahme des Motors: </t>
  </si>
  <si>
    <t xml:space="preserve">Mit bekannter Luftdichte</t>
  </si>
  <si>
    <t xml:space="preserve">Luftdichte aus einer Tabelle oder von https://wind-data.ch/tools/luftdichte.php</t>
  </si>
  <si>
    <t xml:space="preserve">Ist die rel. Luftfeuchtigkeit nicht bekannt, kann im Sommer 70 % genommen werden.</t>
  </si>
  <si>
    <t xml:space="preserve">Im Sommer auf ca. 500 m ü. M. kann 1,100 kg genommen werden</t>
  </si>
  <si>
    <t xml:space="preserve">Dieser Wert ist realistischer, als die obigen</t>
  </si>
  <si>
    <r>
      <rPr>
        <b val="true"/>
        <sz val="12"/>
        <rFont val="Arial"/>
        <family val="2"/>
      </rPr>
      <t xml:space="preserve">Luftdichte</t>
    </r>
    <r>
      <rPr>
        <sz val="12"/>
        <rFont val="Arial"/>
        <family val="2"/>
      </rPr>
      <t xml:space="preserve"> in kg/m3:</t>
    </r>
  </si>
  <si>
    <t xml:space="preserve">Der Wert gilt für E-Motoren und aufgeladene Verbrennungsmotoren mit auf die Dichtehöhe</t>
  </si>
  <si>
    <r>
      <rPr>
        <sz val="12"/>
        <rFont val="Arial"/>
        <family val="2"/>
      </rPr>
      <t xml:space="preserve">gilt unabhängig von der Höhe</t>
    </r>
    <r>
      <rPr>
        <b val="true"/>
        <sz val="12"/>
        <rFont val="Arial"/>
        <family val="2"/>
      </rPr>
      <t xml:space="preserve"> immer der Wert für 0 m von oben</t>
    </r>
    <r>
      <rPr>
        <sz val="12"/>
        <rFont val="Arial"/>
        <family val="2"/>
      </rPr>
      <t xml:space="preserve">, weil sich die Abnahme der Motorleistung</t>
    </r>
  </si>
  <si>
    <t xml:space="preserve">Die Sache mit der Luftdichte kann natürlich dazu verwendet werden, um auch im Gebirge einen passenden Propeller  zu haben.</t>
  </si>
  <si>
    <t xml:space="preserve">Bei "Gewünschter Werte" werden auch die Ausgangswerte. Anschliessend bei Luftdichte die aktuelle Luftdichte.</t>
  </si>
  <si>
    <t xml:space="preserve">Nun geht der Wert im Feld I48 ins Minus. Jetzt bei "Gewünschte Werte" mit dem Durchmesser und/oder der Steigung rauf, bis man um die 0 % hat.</t>
  </si>
  <si>
    <t xml:space="preserve">Ungefähre Werte für die Luftdichte in der Schweiz im Juli/August. Die Werte basieren auf Tagesdurchschnittstemperaturen, sind also vermutlich zu hoch.</t>
  </si>
  <si>
    <t xml:space="preserve">500 m 1,100 kg/m3</t>
  </si>
  <si>
    <t xml:space="preserve">1000 m 1,040 kg/m3</t>
  </si>
  <si>
    <t xml:space="preserve">1500 m 0,970 kg/m3</t>
  </si>
  <si>
    <t xml:space="preserve">2000 m 0,931 kg/m3</t>
  </si>
  <si>
    <t xml:space="preserve">2500 m 0,871 kg/m3</t>
  </si>
  <si>
    <t xml:space="preserve">Der theoretische Hintergrund</t>
  </si>
  <si>
    <t xml:space="preserve">In die Leistungsaufnahme des Propellers gehen ein</t>
  </si>
  <si>
    <t xml:space="preserve">der Durchmesser in der 5. Potenz,</t>
  </si>
  <si>
    <t xml:space="preserve">die Drehzahl in der 3. Potenz,</t>
  </si>
  <si>
    <t xml:space="preserve">die Anzahl Blätter proportional,</t>
  </si>
  <si>
    <t xml:space="preserve">die Blattbreite proportional.</t>
  </si>
  <si>
    <t xml:space="preserve">die Steigung proportional</t>
  </si>
  <si>
    <t xml:space="preserve">das Profil, mit einem bestimmten Faktor, der nicht bekannt ist. Deshalb können/sollten nur Propeller derselben Familie miteinander verglichen werden.</t>
  </si>
  <si>
    <t xml:space="preserve">Das ist Theorie. In der Praxis gibt es leider Abweichungen, selbst innerhalb derselben Propeller-Familie, z.b. APC-E</t>
  </si>
  <si>
    <t xml:space="preserve">Wer einen Fehler findet, soll sich unbedingt melden. Ich bin weder Physik- noch Mathe-Genie. Danke.</t>
  </si>
  <si>
    <t xml:space="preserve">Roland Moser, Saalbaustrasse 4, 5734 Reinach AG, 062 530 48 18</t>
  </si>
  <si>
    <t xml:space="preserve">Bitte beachten: Wenn bei der Propellerwahl von der Empfehlung des Motorenherstellers</t>
  </si>
  <si>
    <t xml:space="preserve">abgewichen wird, erlöscht möglicherweise die Garantie für den Motor und/oder es kann </t>
  </si>
  <si>
    <t xml:space="preserve">zu Motorschäden kommen.</t>
  </si>
  <si>
    <t xml:space="preserve">Roland Moser, 29.1.2013 - 9.4.2022</t>
  </si>
  <si>
    <t xml:space="preserve">Handy-Version</t>
  </si>
  <si>
    <t xml:space="preserve">Propellerumrechnungs-Tabelle (0 m ü. M. Standard-Atmosphäre)</t>
  </si>
  <si>
    <t xml:space="preserve">Bedienungsanleitung lesen!</t>
  </si>
  <si>
    <t xml:space="preserve">Die % Zahlen beschreiben die Änderung der Strom- bzw. Leistungsaufnahme. Bleibt die Anzahl Zellen gleich, ist es die Änderung der</t>
  </si>
  <si>
    <t xml:space="preserve">Leistungsaufnahme des Propellers, bzw. der Stromaufnahme des Motors. Ändert sich nur die Anzahl Zellen, ist es nur die Änderung der Stromaufnahme. </t>
  </si>
  <si>
    <t xml:space="preserve">Ändern sich beide Faktoren, ist es sowohl als auch.</t>
  </si>
  <si>
    <t xml:space="preserve">Ich bin davon ausgegangen, dass die Herstellerangaben für Motor-Propeller-Kombinationen für 0 m ü M. Standard-Atmosphäre stimmen.</t>
  </si>
  <si>
    <t xml:space="preserve">http://apcserve.w20.wh-2.com/v/perfiles_web/per2_n100.dat</t>
  </si>
  <si>
    <t xml:space="preserve">Eingabefelder blau</t>
  </si>
  <si>
    <t xml:space="preserve">In den hellblauen Feldern muss/kann ein Wert eingetragen werden.</t>
  </si>
  <si>
    <t xml:space="preserve">Ergebnisse grün</t>
  </si>
  <si>
    <t xml:space="preserve">Originaler Propeller (Empfehlung des Motorenherstellers)</t>
  </si>
  <si>
    <r>
      <rPr>
        <b val="true"/>
        <sz val="12"/>
        <rFont val="Arial"/>
        <family val="2"/>
      </rPr>
      <t xml:space="preserve">Durchmesser</t>
    </r>
    <r>
      <rPr>
        <sz val="12"/>
        <rFont val="Arial"/>
        <family val="2"/>
      </rPr>
      <t xml:space="preserve"> Zoll oder cm</t>
    </r>
  </si>
  <si>
    <r>
      <rPr>
        <b val="true"/>
        <sz val="12"/>
        <rFont val="Arial"/>
        <family val="2"/>
      </rPr>
      <t xml:space="preserve">Steigung</t>
    </r>
    <r>
      <rPr>
        <sz val="12"/>
        <rFont val="Arial"/>
        <family val="2"/>
      </rPr>
      <t xml:space="preserve">, Einheit wie oben</t>
    </r>
  </si>
  <si>
    <t xml:space="preserve">Gewünschter Propeller</t>
  </si>
  <si>
    <t xml:space="preserve">Neue Blattbreite im Verhältnis zur alten Blattbreite. Bedienungsanleitung lesen! Standardeinstellung 1!</t>
  </si>
  <si>
    <t xml:space="preserve">1 Standardwert. Kann bei kleinen Abweichungen auch stehen gelassen werden</t>
  </si>
  <si>
    <t xml:space="preserve">Anzahl Zellen</t>
  </si>
  <si>
    <t xml:space="preserve">Zellen neu</t>
  </si>
  <si>
    <t xml:space="preserve">Zellen alt</t>
  </si>
  <si>
    <t xml:space="preserve">Blätter!</t>
  </si>
  <si>
    <t xml:space="preserve">Durchm.</t>
  </si>
  <si>
    <t xml:space="preserve">Steigung</t>
  </si>
  <si>
    <t xml:space="preserve">Höhe über Meer (Standardatmosphäre)</t>
  </si>
  <si>
    <t xml:space="preserve">%</t>
  </si>
  <si>
    <t xml:space="preserve">"+" = Überlast</t>
  </si>
  <si>
    <t xml:space="preserve">"-" = Unterlast</t>
  </si>
  <si>
    <t xml:space="preserve">angepasstem Gemisch, sofern die Leistung in der Höhe der Leistung auf 0 m. ü. M. entspricht.</t>
  </si>
  <si>
    <t xml:space="preserve">auf den Original-Propeller</t>
  </si>
  <si>
    <t xml:space="preserve">gelten unabhängig von der Höhe immer die Werte für 0 m, weil sich die Abnahme der Motorleistung</t>
  </si>
  <si>
    <t xml:space="preserve">(Standardatmosphäre)</t>
  </si>
  <si>
    <r>
      <rPr>
        <b val="true"/>
        <sz val="12"/>
        <rFont val="Arial"/>
        <family val="2"/>
      </rPr>
      <t xml:space="preserve">Luftdichte </t>
    </r>
    <r>
      <rPr>
        <sz val="12"/>
        <rFont val="Arial"/>
        <family val="2"/>
      </rPr>
      <t xml:space="preserve">aus einer Tabelle oder gemäss </t>
    </r>
  </si>
  <si>
    <t xml:space="preserve">www.wind-data.ch/tools/luftdichte.php</t>
  </si>
  <si>
    <r>
      <rPr>
        <b val="true"/>
        <sz val="12"/>
        <rFont val="Arial"/>
        <family val="2"/>
      </rPr>
      <t xml:space="preserve">kg/m3</t>
    </r>
    <r>
      <rPr>
        <sz val="12"/>
        <rFont val="Arial"/>
        <family val="2"/>
      </rPr>
      <t xml:space="preserve">, Standardwert 1,100 kg/m3</t>
    </r>
    <r>
      <rPr>
        <b val="true"/>
        <sz val="12"/>
        <rFont val="Arial"/>
        <family val="2"/>
      </rPr>
      <t xml:space="preserve">!</t>
    </r>
  </si>
  <si>
    <t xml:space="preserve">Wer die Luftdichte zusätzlich berücksichtigt, liest den Wert unten ab</t>
  </si>
  <si>
    <t xml:space="preserve">Für Verbrennungsmotoren mit Leistungsabfall in der Höhe gelten immer die Werte für 0 m.ü.M</t>
  </si>
  <si>
    <t xml:space="preserve">von oben D30</t>
  </si>
  <si>
    <t xml:space="preserve">(Im Sommer auf ca. 500 m ü. M. kann 1,100 kg genommen werden)</t>
  </si>
  <si>
    <t xml:space="preserve">Diese Werte sind genauer als die Obigen!</t>
  </si>
  <si>
    <t xml:space="preserve">Blätter</t>
  </si>
  <si>
    <t xml:space="preserve">Bei "Gewünschter Propeller" werden in der Zeile 30 auch die Herstellerempfehlungen eingegeben. Anschliessend bei Luftdichte die aktuelle Luftdichte.</t>
  </si>
  <si>
    <t xml:space="preserve">Nun geht der Wert im Feld D47 ins Minus. Jetzt bei "Gewünschter Propeller" mit dem Durchmesser und/oder der Steigung rauf, bis man um die 0 % hat.</t>
  </si>
  <si>
    <t xml:space="preserve">Rein gefühlsmässig empfehle ich, eher den Durchmesser zu erhöhen und die Steigung zu belassen.</t>
  </si>
  <si>
    <t xml:space="preserve">Ausrechnen des Leistungsverlusts von nicht aufgeladenen Verbrennungsmotoren</t>
  </si>
  <si>
    <t xml:space="preserve">Nun geht der Wert im Feld D47 ins Minus. Dieser Wert ist sowohl der Leistungsverlust des Propellers als auch des nicht aufgeladenen</t>
  </si>
  <si>
    <t xml:space="preserve">Verbrennungsmotors. </t>
  </si>
  <si>
    <t xml:space="preserve">Es können Rundungsfehler im Bereich von ein paar Hundertstel auftreten.</t>
  </si>
  <si>
    <t xml:space="preserve">Wer Müll eingibt, bekommt Müll als Resultat.</t>
  </si>
  <si>
    <t xml:space="preserve">Die Tabelle darf von allen Vereinen auf ihren Web-Seiten zum Download angeboten werden.</t>
  </si>
  <si>
    <t xml:space="preserve">Empfohlen via Verlinkung, da ich die Tabelle gelegentlich überarbeite und ergänze.</t>
  </si>
  <si>
    <t xml:space="preserve">© Roland K. Moser 29.1.2013</t>
  </si>
  <si>
    <t xml:space="preserve">30.05.2019, 15.6.2019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</si>
</sst>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\+#,##0.00;\-#,##0.00"/>
    <numFmt numFmtId="166" formatCode="0.00"/>
    <numFmt numFmtId="167" formatCode="#,##0.00;\-#,##0.00"/>
    <numFmt numFmtId="168" formatCode="0.000"/>
    <numFmt numFmtId="169" formatCode="dd/mm/yy"/>
    <numFmt numFmtId="170" formatCode="0\ ;[RED]\-0\ "/>
    <numFmt numFmtId="171" formatCode="0.00\ ;[RED]\-0.00\ "/>
    <numFmt numFmtId="172" formatCode="0"/>
  </numFmts>
  <fonts count="22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0"/>
    </font>
    <font>
      <b val="true"/>
      <sz val="12"/>
      <name val="Arial"/>
      <family val="2"/>
    </font>
    <font>
      <sz val="12"/>
      <name val="Arial"/>
      <family val="2"/>
    </font>
    <font>
      <b val="true"/>
      <sz val="16"/>
      <name val="Arial"/>
      <family val="2"/>
    </font>
    <font>
      <u val="single"/>
      <sz val="12"/>
      <color rgb="FF0000FF"/>
      <name val="Arial"/>
      <family val="2"/>
    </font>
    <font>
      <u val="single"/>
      <sz val="10"/>
      <color rgb="FF0000FF"/>
      <name val="Arial"/>
      <family val="0"/>
    </font>
    <font>
      <b val="true"/>
      <i val="true"/>
      <sz val="14"/>
      <name val="Arial"/>
      <family val="0"/>
    </font>
    <font>
      <b val="true"/>
      <sz val="12"/>
      <name val="Arial"/>
      <family val="0"/>
    </font>
    <font>
      <b val="true"/>
      <sz val="12"/>
      <color rgb="FF000000"/>
      <name val="Arial"/>
      <family val="0"/>
    </font>
    <font>
      <sz val="12"/>
      <color rgb="FF000000"/>
      <name val="Arial"/>
      <family val="0"/>
    </font>
    <font>
      <b val="true"/>
      <sz val="14"/>
      <name val="Arial"/>
      <family val="0"/>
    </font>
    <font>
      <b val="true"/>
      <sz val="14"/>
      <name val="Arial"/>
      <family val="2"/>
    </font>
    <font>
      <sz val="12"/>
      <color rgb="FF0000FF"/>
      <name val="Arial"/>
      <family val="2"/>
    </font>
    <font>
      <b val="true"/>
      <sz val="10"/>
      <name val="Arial"/>
      <family val="0"/>
    </font>
    <font>
      <b val="true"/>
      <i val="true"/>
      <sz val="14"/>
      <name val="Arial"/>
      <family val="2"/>
    </font>
    <font>
      <b val="true"/>
      <i val="true"/>
      <u val="single"/>
      <sz val="14"/>
      <name val="Arial"/>
      <family val="2"/>
    </font>
    <font>
      <u val="single"/>
      <sz val="10"/>
      <color rgb="FF0000FF"/>
      <name val="Arial"/>
      <family val="2"/>
    </font>
    <font>
      <b val="true"/>
      <i val="true"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33CCCC"/>
      </patternFill>
    </fill>
    <fill>
      <patternFill patternType="solid">
        <fgColor rgb="FF00FFFF"/>
        <bgColor rgb="FF00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4" xfId="0" applyFont="tru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1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12" fillId="4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12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12" fillId="4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1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1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7" fontId="11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4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1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9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6" fontId="12" fillId="4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6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4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4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0" fontId="6" fillId="5" borderId="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6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6" fillId="5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6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4" fillId="4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6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6" fillId="0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4" fillId="0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6" fillId="4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apcprop.com/files/PER2_N100.DAT" TargetMode="External"/><Relationship Id="rId2" Type="http://schemas.openxmlformats.org/officeDocument/2006/relationships/hyperlink" Target="https://wind-data.ch/tools/luftdichte.php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http://apcserve.w20.wh-2.com/v/perfiles_web/per2_n100.dat" TargetMode="External"/><Relationship Id="rId2" Type="http://schemas.openxmlformats.org/officeDocument/2006/relationships/hyperlink" Target="http://www.wind-data.ch/tools/luftdichte.php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M94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75" workbookViewId="0">
      <selection pane="topLeft" activeCell="A23" activeCellId="0" sqref="A23"/>
    </sheetView>
  </sheetViews>
  <sheetFormatPr defaultColWidth="11.53515625" defaultRowHeight="17" zeroHeight="false" outlineLevelRow="0" outlineLevelCol="0"/>
  <cols>
    <col collapsed="false" customWidth="true" hidden="false" outlineLevel="0" max="1" min="1" style="0" width="11.02"/>
    <col collapsed="false" customWidth="true" hidden="false" outlineLevel="0" max="3" min="2" style="1" width="10.95"/>
    <col collapsed="false" customWidth="true" hidden="false" outlineLevel="0" max="4" min="4" style="1" width="12.27"/>
    <col collapsed="false" customWidth="true" hidden="false" outlineLevel="0" max="9" min="5" style="1" width="10.95"/>
    <col collapsed="false" customWidth="true" hidden="false" outlineLevel="0" max="10" min="10" style="1" width="12.27"/>
    <col collapsed="false" customWidth="true" hidden="false" outlineLevel="0" max="65" min="11" style="1" width="10.95"/>
    <col collapsed="false" customWidth="true" hidden="false" outlineLevel="0" max="1024" min="66" style="0" width="11.02"/>
  </cols>
  <sheetData>
    <row r="1" customFormat="false" ht="17" hidden="false" customHeight="false" outlineLevel="0" collapsed="false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</row>
    <row r="2" customFormat="false" ht="21.7" hidden="false" customHeight="false" outlineLevel="0" collapsed="false">
      <c r="B2" s="4" t="s">
        <v>0</v>
      </c>
    </row>
    <row r="3" customFormat="false" ht="21.7" hidden="false" customHeight="false" outlineLevel="0" collapsed="false">
      <c r="B3" s="4" t="s">
        <v>1</v>
      </c>
    </row>
    <row r="4" customFormat="false" ht="17" hidden="false" customHeight="false" outlineLevel="0" collapsed="false">
      <c r="B4" s="3" t="s">
        <v>2</v>
      </c>
    </row>
    <row r="5" customFormat="false" ht="17" hidden="false" customHeight="false" outlineLevel="0" collapsed="false">
      <c r="B5" s="3" t="s">
        <v>3</v>
      </c>
    </row>
    <row r="6" customFormat="false" ht="17" hidden="false" customHeight="false" outlineLevel="0" collapsed="false">
      <c r="B6" s="1" t="s">
        <v>4</v>
      </c>
    </row>
    <row r="7" customFormat="false" ht="17" hidden="false" customHeight="false" outlineLevel="0" collapsed="false">
      <c r="B7" s="1" t="s">
        <v>5</v>
      </c>
    </row>
    <row r="8" customFormat="false" ht="17" hidden="false" customHeight="false" outlineLevel="0" collapsed="false">
      <c r="B8" s="3" t="s">
        <v>6</v>
      </c>
    </row>
    <row r="9" customFormat="false" ht="17" hidden="false" customHeight="false" outlineLevel="0" collapsed="false">
      <c r="B9" s="2" t="s">
        <v>7</v>
      </c>
    </row>
    <row r="10" customFormat="false" ht="17" hidden="false" customHeight="false" outlineLevel="0" collapsed="false">
      <c r="B10" s="3" t="s">
        <v>8</v>
      </c>
    </row>
    <row r="11" customFormat="false" ht="17" hidden="false" customHeight="false" outlineLevel="0" collapsed="false">
      <c r="B11" s="3" t="s">
        <v>9</v>
      </c>
    </row>
    <row r="12" customFormat="false" ht="17" hidden="false" customHeight="false" outlineLevel="0" collapsed="false">
      <c r="B12" s="5" t="s">
        <v>10</v>
      </c>
    </row>
    <row r="13" customFormat="false" ht="17" hidden="false" customHeight="false" outlineLevel="0" collapsed="false">
      <c r="B13" s="0"/>
    </row>
    <row r="14" customFormat="false" ht="17" hidden="false" customHeight="false" outlineLevel="0" collapsed="false">
      <c r="B14" s="0"/>
    </row>
    <row r="15" customFormat="false" ht="19.35" hidden="false" customHeight="false" outlineLevel="0" collapsed="false">
      <c r="A15" s="6"/>
      <c r="B15" s="7" t="s">
        <v>11</v>
      </c>
      <c r="T15" s="8"/>
    </row>
    <row r="16" customFormat="false" ht="19.35" hidden="false" customHeight="false" outlineLevel="0" collapsed="false">
      <c r="A16" s="6"/>
      <c r="B16" s="7" t="s">
        <v>12</v>
      </c>
      <c r="T16" s="8"/>
    </row>
    <row r="17" customFormat="false" ht="19.35" hidden="false" customHeight="false" outlineLevel="0" collapsed="false">
      <c r="A17" s="6"/>
      <c r="B17" s="7" t="s">
        <v>13</v>
      </c>
      <c r="T17" s="8"/>
    </row>
    <row r="18" customFormat="false" ht="19.35" hidden="false" customHeight="false" outlineLevel="0" collapsed="false">
      <c r="A18" s="6"/>
      <c r="B18" s="7" t="s">
        <v>14</v>
      </c>
      <c r="T18" s="8"/>
    </row>
    <row r="19" customFormat="false" ht="19.35" hidden="false" customHeight="false" outlineLevel="0" collapsed="false">
      <c r="B19" s="7"/>
    </row>
    <row r="20" customFormat="false" ht="17" hidden="false" customHeight="false" outlineLevel="0" collapsed="false">
      <c r="B20" s="9"/>
    </row>
    <row r="21" customFormat="false" ht="17" hidden="false" customHeight="false" outlineLevel="0" collapsed="false">
      <c r="B21" s="10" t="s">
        <v>15</v>
      </c>
      <c r="C21" s="11"/>
      <c r="D21" s="11"/>
      <c r="E21" s="11"/>
      <c r="F21" s="11" t="s">
        <v>16</v>
      </c>
      <c r="G21" s="11"/>
      <c r="H21" s="11"/>
      <c r="I21" s="11"/>
      <c r="J21" s="11"/>
      <c r="K21" s="12"/>
    </row>
    <row r="22" customFormat="false" ht="17" hidden="false" customHeight="false" outlineLevel="0" collapsed="false">
      <c r="B22" s="13" t="s">
        <v>17</v>
      </c>
      <c r="C22" s="14"/>
      <c r="D22" s="14"/>
      <c r="E22" s="14"/>
      <c r="F22" s="14" t="s">
        <v>18</v>
      </c>
      <c r="G22" s="14"/>
      <c r="H22" s="14"/>
      <c r="I22" s="14"/>
      <c r="J22" s="14"/>
      <c r="K22" s="15"/>
    </row>
    <row r="25" customFormat="false" ht="19.35" hidden="false" customHeight="false" outlineLevel="0" collapsed="false">
      <c r="B25" s="16" t="s">
        <v>19</v>
      </c>
      <c r="C25" s="17"/>
      <c r="G25" s="0"/>
      <c r="H25" s="0"/>
      <c r="I25" s="0"/>
      <c r="J25" s="0"/>
      <c r="K25" s="0"/>
      <c r="L25" s="0"/>
      <c r="M25" s="0"/>
      <c r="N25" s="0"/>
      <c r="O25" s="0"/>
      <c r="P25" s="0"/>
      <c r="Q25" s="0"/>
    </row>
    <row r="26" customFormat="false" ht="17" hidden="false" customHeight="false" outlineLevel="0" collapsed="false">
      <c r="B26" s="3" t="s">
        <v>20</v>
      </c>
      <c r="C26" s="17"/>
      <c r="E26" s="18" t="n">
        <v>2</v>
      </c>
      <c r="G26" s="0"/>
      <c r="H26" s="0"/>
      <c r="I26" s="0"/>
      <c r="J26" s="0"/>
      <c r="K26" s="0"/>
      <c r="L26" s="0"/>
      <c r="M26" s="0"/>
      <c r="N26" s="0"/>
      <c r="O26" s="0"/>
      <c r="P26" s="0"/>
      <c r="Q26" s="0"/>
    </row>
    <row r="27" customFormat="false" ht="17" hidden="false" customHeight="false" outlineLevel="0" collapsed="false">
      <c r="B27" s="2" t="s">
        <v>21</v>
      </c>
      <c r="C27" s="17"/>
      <c r="E27" s="18" t="n">
        <v>9.5</v>
      </c>
      <c r="G27" s="0"/>
      <c r="H27" s="0"/>
      <c r="I27" s="0"/>
      <c r="J27" s="0"/>
      <c r="K27" s="0"/>
      <c r="L27" s="0"/>
      <c r="M27" s="0"/>
      <c r="N27" s="0"/>
      <c r="O27" s="0"/>
      <c r="P27" s="0"/>
      <c r="Q27" s="0"/>
    </row>
    <row r="28" customFormat="false" ht="17" hidden="false" customHeight="false" outlineLevel="0" collapsed="false">
      <c r="B28" s="2" t="s">
        <v>22</v>
      </c>
      <c r="C28" s="17"/>
      <c r="E28" s="18" t="n">
        <v>7.5</v>
      </c>
      <c r="G28" s="0"/>
      <c r="H28" s="0"/>
      <c r="I28" s="0"/>
      <c r="J28" s="0"/>
      <c r="K28" s="0"/>
      <c r="L28" s="0"/>
      <c r="M28" s="0"/>
      <c r="N28" s="0"/>
      <c r="O28" s="0"/>
      <c r="P28" s="0"/>
      <c r="Q28" s="0"/>
    </row>
    <row r="29" customFormat="false" ht="17" hidden="false" customHeight="false" outlineLevel="0" collapsed="false">
      <c r="B29" s="19" t="s">
        <v>23</v>
      </c>
      <c r="C29" s="17"/>
      <c r="E29" s="18" t="n">
        <v>1</v>
      </c>
      <c r="G29" s="0"/>
      <c r="H29" s="0"/>
      <c r="I29" s="0"/>
      <c r="J29" s="0"/>
      <c r="K29" s="0"/>
      <c r="L29" s="0"/>
      <c r="M29" s="0"/>
      <c r="N29" s="0"/>
      <c r="O29" s="0"/>
      <c r="P29" s="0"/>
      <c r="Q29" s="0"/>
    </row>
    <row r="30" customFormat="false" ht="17" hidden="false" customHeight="false" outlineLevel="0" collapsed="false">
      <c r="B30" s="3" t="s">
        <v>24</v>
      </c>
      <c r="C30" s="17"/>
      <c r="E30" s="20" t="n">
        <v>1</v>
      </c>
      <c r="G30" s="0"/>
      <c r="H30" s="0"/>
      <c r="I30" s="0"/>
      <c r="J30" s="0"/>
      <c r="K30" s="0"/>
      <c r="L30" s="0"/>
      <c r="M30" s="0"/>
      <c r="N30" s="0"/>
      <c r="O30" s="0"/>
      <c r="P30" s="0"/>
      <c r="Q30" s="0"/>
    </row>
    <row r="31" customFormat="false" ht="17" hidden="false" customHeight="false" outlineLevel="0" collapsed="false">
      <c r="G31" s="0"/>
      <c r="H31" s="0"/>
      <c r="I31" s="0"/>
      <c r="J31" s="0"/>
      <c r="K31" s="0"/>
      <c r="L31" s="0"/>
      <c r="M31" s="0"/>
      <c r="N31" s="0"/>
      <c r="O31" s="0"/>
      <c r="P31" s="0"/>
      <c r="Q31" s="0"/>
    </row>
    <row r="32" customFormat="false" ht="19.35" hidden="false" customHeight="false" outlineLevel="0" collapsed="false">
      <c r="B32" s="16" t="s">
        <v>25</v>
      </c>
      <c r="G32" s="21" t="s">
        <v>26</v>
      </c>
    </row>
    <row r="33" customFormat="false" ht="19.35" hidden="false" customHeight="false" outlineLevel="0" collapsed="false">
      <c r="B33" s="3" t="s">
        <v>20</v>
      </c>
      <c r="E33" s="20" t="n">
        <v>2</v>
      </c>
      <c r="G33" s="16"/>
      <c r="J33" s="19" t="s">
        <v>27</v>
      </c>
      <c r="K33" s="19" t="s">
        <v>28</v>
      </c>
      <c r="L33" s="19" t="s">
        <v>29</v>
      </c>
      <c r="M33" s="19" t="s">
        <v>30</v>
      </c>
      <c r="N33" s="19" t="s">
        <v>31</v>
      </c>
      <c r="O33" s="19" t="s">
        <v>32</v>
      </c>
      <c r="P33" s="19" t="s">
        <v>33</v>
      </c>
      <c r="Q33" s="19" t="s">
        <v>34</v>
      </c>
    </row>
    <row r="34" customFormat="false" ht="17" hidden="false" customHeight="false" outlineLevel="0" collapsed="false">
      <c r="B34" s="2" t="s">
        <v>21</v>
      </c>
      <c r="E34" s="20" t="n">
        <v>8</v>
      </c>
      <c r="G34" s="2" t="s">
        <v>35</v>
      </c>
      <c r="J34" s="22" t="n">
        <f aca="false">(100*((E33*POWER(E34,5)*E35*E36)/(E26*POWER(E27,5)*E28*E29))*(POWER((E37/E30),3)/(E37/E30)))-100</f>
        <v>-54.8289035831497</v>
      </c>
      <c r="K34" s="22" t="n">
        <f aca="false">((J34+100)*0.9529)-100</f>
        <v>-56.9564622243833</v>
      </c>
      <c r="L34" s="22" t="n">
        <f aca="false">((J34+100)*0.9075)-100</f>
        <v>-59.0072300017083</v>
      </c>
      <c r="M34" s="22" t="n">
        <f aca="false">((J34+100)*0.8637)-100</f>
        <v>-60.9857240247664</v>
      </c>
      <c r="N34" s="22" t="n">
        <f aca="false">((J34+100)*0.8216)-100</f>
        <v>-62.8874271839158</v>
      </c>
      <c r="O34" s="22" t="n">
        <f aca="false">((J34+100)*0.7811)-100</f>
        <v>-64.7168565887982</v>
      </c>
      <c r="P34" s="22" t="n">
        <f aca="false">((J34+100)*0.7422)-100</f>
        <v>-66.4740122394137</v>
      </c>
      <c r="Q34" s="19" t="s">
        <v>36</v>
      </c>
    </row>
    <row r="35" customFormat="false" ht="17" hidden="false" customHeight="false" outlineLevel="0" collapsed="false">
      <c r="B35" s="2" t="s">
        <v>22</v>
      </c>
      <c r="E35" s="20" t="n">
        <v>8</v>
      </c>
      <c r="G35" s="2" t="s">
        <v>37</v>
      </c>
      <c r="J35" s="23" t="n">
        <f aca="false">(J34+100)/100</f>
        <v>0.451710964168503</v>
      </c>
      <c r="K35" s="23" t="n">
        <f aca="false">(K34+100)/100</f>
        <v>0.430435377756167</v>
      </c>
      <c r="L35" s="23" t="n">
        <f aca="false">(L34+100)/100</f>
        <v>0.409927699982917</v>
      </c>
      <c r="M35" s="23" t="n">
        <f aca="false">(M34+100)/100</f>
        <v>0.390142759752336</v>
      </c>
      <c r="N35" s="23" t="n">
        <f aca="false">(N34+100)/100</f>
        <v>0.371125728160842</v>
      </c>
      <c r="O35" s="23" t="n">
        <f aca="false">(O34+100)/100</f>
        <v>0.352831434112018</v>
      </c>
      <c r="P35" s="23" t="n">
        <f aca="false">(P34+100)/100</f>
        <v>0.335259877605863</v>
      </c>
      <c r="Q35" s="19" t="s">
        <v>38</v>
      </c>
    </row>
    <row r="36" customFormat="false" ht="17" hidden="false" customHeight="false" outlineLevel="0" collapsed="false">
      <c r="B36" s="19" t="s">
        <v>23</v>
      </c>
      <c r="E36" s="20" t="n">
        <v>1</v>
      </c>
      <c r="G36" s="2" t="s">
        <v>39</v>
      </c>
      <c r="J36" s="2" t="s">
        <v>40</v>
      </c>
    </row>
    <row r="37" customFormat="false" ht="17" hidden="false" customHeight="false" outlineLevel="0" collapsed="false">
      <c r="B37" s="3" t="s">
        <v>24</v>
      </c>
      <c r="E37" s="20" t="n">
        <v>1</v>
      </c>
      <c r="G37" s="2" t="s">
        <v>41</v>
      </c>
      <c r="J37" s="2" t="s">
        <v>42</v>
      </c>
    </row>
    <row r="38" customFormat="false" ht="17" hidden="false" customHeight="false" outlineLevel="0" collapsed="false">
      <c r="G38" s="2"/>
      <c r="J38" s="2" t="s">
        <v>43</v>
      </c>
    </row>
    <row r="39" customFormat="false" ht="17" hidden="false" customHeight="false" outlineLevel="0" collapsed="false">
      <c r="J39" s="3" t="s">
        <v>44</v>
      </c>
    </row>
    <row r="40" customFormat="false" ht="17" hidden="false" customHeight="false" outlineLevel="0" collapsed="false">
      <c r="J40" s="3" t="s">
        <v>45</v>
      </c>
    </row>
    <row r="41" customFormat="false" ht="17" hidden="false" customHeight="false" outlineLevel="0" collapsed="false">
      <c r="J41" s="3"/>
    </row>
    <row r="42" customFormat="false" ht="17" hidden="false" customHeight="false" outlineLevel="0" collapsed="false">
      <c r="C42" s="19" t="s">
        <v>46</v>
      </c>
      <c r="J42" s="3"/>
    </row>
    <row r="43" customFormat="false" ht="17" hidden="false" customHeight="false" outlineLevel="0" collapsed="false">
      <c r="I43" s="24" t="s">
        <v>47</v>
      </c>
      <c r="J43" s="22" t="n">
        <f aca="false">100*(E33*POWER(E34,5)*E35*E36)/(E26*POWER(E27,5)*E28*E29)-100</f>
        <v>-54.8289035831497</v>
      </c>
      <c r="K43" s="2" t="s">
        <v>48</v>
      </c>
      <c r="L43" s="25"/>
      <c r="O43" s="17"/>
      <c r="P43" s="17"/>
      <c r="Q43" s="24" t="s">
        <v>49</v>
      </c>
      <c r="R43" s="26" t="n">
        <f aca="false">(J43+100)/100</f>
        <v>0.451710964168503</v>
      </c>
    </row>
    <row r="44" customFormat="false" ht="17" hidden="false" customHeight="false" outlineLevel="0" collapsed="false">
      <c r="I44" s="24" t="s">
        <v>50</v>
      </c>
      <c r="J44" s="22" t="n">
        <f aca="false">100*(POWER((E37/E30),3)/(E37/E30))-100</f>
        <v>0</v>
      </c>
      <c r="K44" s="2" t="s">
        <v>48</v>
      </c>
      <c r="L44" s="25"/>
      <c r="Q44" s="24" t="s">
        <v>49</v>
      </c>
      <c r="R44" s="26" t="n">
        <f aca="false">(J44+100)/100</f>
        <v>1</v>
      </c>
    </row>
    <row r="45" customFormat="false" ht="17" hidden="false" customHeight="false" outlineLevel="0" collapsed="false">
      <c r="J45" s="3"/>
    </row>
    <row r="46" customFormat="false" ht="17" hidden="false" customHeight="false" outlineLevel="0" collapsed="false">
      <c r="J46" s="3"/>
    </row>
    <row r="47" customFormat="false" ht="19.35" hidden="false" customHeight="false" outlineLevel="0" collapsed="false">
      <c r="B47" s="16" t="s">
        <v>51</v>
      </c>
    </row>
    <row r="48" customFormat="false" ht="17" hidden="false" customHeight="false" outlineLevel="0" collapsed="false">
      <c r="B48" s="27" t="s">
        <v>52</v>
      </c>
      <c r="C48" s="17"/>
      <c r="D48" s="17"/>
      <c r="E48" s="17"/>
    </row>
    <row r="49" customFormat="false" ht="17" hidden="false" customHeight="false" outlineLevel="0" collapsed="false">
      <c r="B49" s="3" t="s">
        <v>53</v>
      </c>
      <c r="C49" s="17"/>
      <c r="D49" s="17"/>
      <c r="E49" s="17"/>
    </row>
    <row r="50" customFormat="false" ht="17" hidden="false" customHeight="false" outlineLevel="0" collapsed="false">
      <c r="B50" s="3" t="s">
        <v>54</v>
      </c>
      <c r="J50" s="19" t="s">
        <v>55</v>
      </c>
    </row>
    <row r="51" customFormat="false" ht="17" hidden="false" customHeight="false" outlineLevel="0" collapsed="false">
      <c r="B51" s="17"/>
      <c r="C51" s="2" t="s">
        <v>56</v>
      </c>
      <c r="E51" s="28" t="n">
        <v>1.1</v>
      </c>
      <c r="G51" s="2" t="s">
        <v>35</v>
      </c>
      <c r="J51" s="22" t="n">
        <f aca="false">((J34+100)*(E51/1.225))-100</f>
        <v>-59.4381991358895</v>
      </c>
      <c r="K51" s="19" t="s">
        <v>36</v>
      </c>
      <c r="Q51" s="24" t="s">
        <v>49</v>
      </c>
      <c r="R51" s="26" t="n">
        <f aca="false">(J51+100)/100</f>
        <v>0.405618008641105</v>
      </c>
    </row>
    <row r="52" customFormat="false" ht="17" hidden="false" customHeight="false" outlineLevel="0" collapsed="false">
      <c r="G52" s="2" t="s">
        <v>37</v>
      </c>
      <c r="J52" s="2" t="s">
        <v>57</v>
      </c>
    </row>
    <row r="53" customFormat="false" ht="17" hidden="false" customHeight="false" outlineLevel="0" collapsed="false">
      <c r="B53" s="17"/>
      <c r="C53" s="17"/>
      <c r="D53" s="17"/>
      <c r="E53" s="17"/>
      <c r="F53" s="17"/>
      <c r="G53" s="2" t="s">
        <v>39</v>
      </c>
      <c r="J53" s="2" t="s">
        <v>42</v>
      </c>
    </row>
    <row r="54" customFormat="false" ht="17" hidden="false" customHeight="false" outlineLevel="0" collapsed="false">
      <c r="B54" s="17"/>
      <c r="C54" s="17"/>
      <c r="D54" s="17"/>
      <c r="E54" s="17"/>
      <c r="F54" s="17"/>
      <c r="G54" s="2" t="s">
        <v>41</v>
      </c>
      <c r="J54" s="2" t="s">
        <v>43</v>
      </c>
    </row>
    <row r="55" customFormat="false" ht="17" hidden="false" customHeight="false" outlineLevel="0" collapsed="false">
      <c r="B55" s="17"/>
      <c r="C55" s="17"/>
      <c r="D55" s="17"/>
      <c r="E55" s="17"/>
      <c r="F55" s="17"/>
      <c r="G55" s="2"/>
      <c r="J55" s="3" t="s">
        <v>58</v>
      </c>
    </row>
    <row r="56" customFormat="false" ht="17" hidden="false" customHeight="false" outlineLevel="0" collapsed="false">
      <c r="B56" s="17"/>
      <c r="C56" s="17"/>
      <c r="D56" s="17"/>
      <c r="E56" s="17"/>
      <c r="F56" s="17"/>
      <c r="J56" s="3" t="s">
        <v>45</v>
      </c>
    </row>
    <row r="57" customFormat="false" ht="17" hidden="false" customHeight="false" outlineLevel="0" collapsed="false">
      <c r="B57" s="17"/>
      <c r="C57" s="17"/>
      <c r="D57" s="17"/>
      <c r="E57" s="17"/>
      <c r="F57" s="17"/>
      <c r="J57" s="3"/>
    </row>
    <row r="58" customFormat="false" ht="17" hidden="false" customHeight="false" outlineLevel="0" collapsed="false">
      <c r="B58" s="17"/>
      <c r="C58" s="17"/>
      <c r="D58" s="17"/>
      <c r="E58" s="17"/>
      <c r="F58" s="17"/>
      <c r="J58" s="3"/>
    </row>
    <row r="59" customFormat="false" ht="19.35" hidden="false" customHeight="false" outlineLevel="0" collapsed="false">
      <c r="B59" s="21" t="s">
        <v>59</v>
      </c>
    </row>
    <row r="60" customFormat="false" ht="17" hidden="false" customHeight="false" outlineLevel="0" collapsed="false">
      <c r="B60" s="1" t="s">
        <v>60</v>
      </c>
    </row>
    <row r="61" customFormat="false" ht="17" hidden="false" customHeight="false" outlineLevel="0" collapsed="false">
      <c r="B61" s="1" t="s">
        <v>61</v>
      </c>
    </row>
    <row r="62" customFormat="false" ht="17" hidden="false" customHeight="false" outlineLevel="0" collapsed="false">
      <c r="B62" s="3" t="s">
        <v>62</v>
      </c>
    </row>
    <row r="63" customFormat="false" ht="17" hidden="false" customHeight="false" outlineLevel="0" collapsed="false">
      <c r="B63" s="1" t="s">
        <v>63</v>
      </c>
    </row>
    <row r="64" customFormat="false" ht="17" hidden="false" customHeight="false" outlineLevel="0" collapsed="false">
      <c r="B64" s="1" t="s">
        <v>64</v>
      </c>
    </row>
    <row r="65" customFormat="false" ht="17" hidden="false" customHeight="false" outlineLevel="0" collapsed="false">
      <c r="B65" s="1" t="s">
        <v>65</v>
      </c>
    </row>
    <row r="66" customFormat="false" ht="17" hidden="false" customHeight="false" outlineLevel="0" collapsed="false">
      <c r="B66" s="1" t="s">
        <v>66</v>
      </c>
    </row>
    <row r="67" customFormat="false" ht="17" hidden="false" customHeight="false" outlineLevel="0" collapsed="false">
      <c r="B67" s="1" t="s">
        <v>67</v>
      </c>
    </row>
    <row r="70" customFormat="false" ht="19.35" hidden="false" customHeight="false" outlineLevel="0" collapsed="false">
      <c r="B70" s="29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</row>
    <row r="71" customFormat="false" ht="17" hidden="false" customHeight="false" outlineLevel="0" collapsed="false"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</row>
    <row r="72" customFormat="false" ht="17" hidden="false" customHeight="false" outlineLevel="0" collapsed="false">
      <c r="B72" s="31"/>
      <c r="C72" s="31"/>
      <c r="D72" s="31"/>
      <c r="E72" s="32"/>
      <c r="F72" s="31"/>
      <c r="G72" s="31"/>
      <c r="H72" s="31"/>
      <c r="I72" s="31"/>
      <c r="J72" s="32"/>
      <c r="K72" s="31"/>
      <c r="L72" s="33"/>
      <c r="M72" s="34"/>
      <c r="N72" s="32"/>
    </row>
    <row r="73" customFormat="false" ht="17" hidden="false" customHeight="false" outlineLevel="0" collapsed="false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</row>
    <row r="75" customFormat="false" ht="19.35" hidden="false" customHeight="false" outlineLevel="0" collapsed="false">
      <c r="B75" s="29" t="s">
        <v>68</v>
      </c>
    </row>
    <row r="76" customFormat="false" ht="17" hidden="false" customHeight="false" outlineLevel="0" collapsed="false">
      <c r="B76" s="31" t="s">
        <v>69</v>
      </c>
    </row>
    <row r="77" customFormat="false" ht="17" hidden="false" customHeight="false" outlineLevel="0" collapsed="false">
      <c r="B77" s="35" t="s">
        <v>70</v>
      </c>
    </row>
    <row r="78" customFormat="false" ht="17" hidden="false" customHeight="false" outlineLevel="0" collapsed="false">
      <c r="B78" s="35" t="s">
        <v>71</v>
      </c>
    </row>
    <row r="79" customFormat="false" ht="17" hidden="false" customHeight="false" outlineLevel="0" collapsed="false">
      <c r="B79" s="35" t="s">
        <v>72</v>
      </c>
    </row>
    <row r="80" customFormat="false" ht="17" hidden="false" customHeight="false" outlineLevel="0" collapsed="false">
      <c r="B80" s="30" t="s">
        <v>73</v>
      </c>
    </row>
    <row r="81" customFormat="false" ht="17" hidden="false" customHeight="false" outlineLevel="0" collapsed="false">
      <c r="B81" s="30" t="s">
        <v>74</v>
      </c>
    </row>
    <row r="82" customFormat="false" ht="17" hidden="false" customHeight="false" outlineLevel="0" collapsed="false">
      <c r="B82" s="30" t="s">
        <v>75</v>
      </c>
    </row>
    <row r="83" customFormat="false" ht="17" hidden="false" customHeight="false" outlineLevel="0" collapsed="false">
      <c r="B83" s="36" t="s">
        <v>76</v>
      </c>
    </row>
    <row r="85" customFormat="false" ht="19.35" hidden="false" customHeight="false" outlineLevel="0" collapsed="false">
      <c r="B85" s="37" t="s">
        <v>77</v>
      </c>
    </row>
    <row r="86" customFormat="false" ht="17" hidden="false" customHeight="false" outlineLevel="0" collapsed="false">
      <c r="B86" s="1" t="s">
        <v>78</v>
      </c>
    </row>
    <row r="89" customFormat="false" ht="19.35" hidden="false" customHeight="false" outlineLevel="0" collapsed="false">
      <c r="B89" s="38" t="s">
        <v>79</v>
      </c>
    </row>
    <row r="90" customFormat="false" ht="19.35" hidden="false" customHeight="false" outlineLevel="0" collapsed="false">
      <c r="B90" s="38" t="s">
        <v>80</v>
      </c>
    </row>
    <row r="91" customFormat="false" ht="19.35" hidden="false" customHeight="false" outlineLevel="0" collapsed="false">
      <c r="B91" s="38" t="s">
        <v>81</v>
      </c>
    </row>
    <row r="94" customFormat="false" ht="17" hidden="false" customHeight="false" outlineLevel="0" collapsed="false">
      <c r="B94" s="1" t="s">
        <v>82</v>
      </c>
    </row>
  </sheetData>
  <sheetProtection sheet="true" objects="true" scenarios="true" selectLockedCells="true"/>
  <hyperlinks>
    <hyperlink ref="B12" r:id="rId1" display="https://www.apcprop.com/files/PER2_N100.DAT"/>
    <hyperlink ref="B48" r:id="rId2" display="Luftdichte aus einer Tabelle oder von https://wind-data.ch/tools/luftdichte.php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Y1048576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75" workbookViewId="0">
      <selection pane="topLeft" activeCell="B14" activeCellId="0" sqref="B14"/>
    </sheetView>
  </sheetViews>
  <sheetFormatPr defaultColWidth="11.53515625" defaultRowHeight="17" zeroHeight="false" outlineLevelRow="0" outlineLevelCol="0"/>
  <cols>
    <col collapsed="false" customWidth="false" hidden="false" outlineLevel="0" max="3" min="1" style="39" width="11.53"/>
    <col collapsed="false" customWidth="true" hidden="false" outlineLevel="0" max="4" min="4" style="39" width="14.07"/>
    <col collapsed="false" customWidth="false" hidden="false" outlineLevel="0" max="16384" min="5" style="39" width="11.53"/>
  </cols>
  <sheetData>
    <row r="2" customFormat="false" ht="19.35" hidden="false" customHeight="false" outlineLevel="0" collapsed="false">
      <c r="B2" s="40" t="s">
        <v>83</v>
      </c>
      <c r="D2" s="0"/>
    </row>
    <row r="4" customFormat="false" ht="19.35" hidden="false" customHeight="false" outlineLevel="0" collapsed="false">
      <c r="B4" s="16" t="s">
        <v>19</v>
      </c>
      <c r="D4" s="0"/>
      <c r="E4" s="1"/>
      <c r="F4" s="1"/>
      <c r="G4" s="16" t="s">
        <v>25</v>
      </c>
      <c r="H4" s="1"/>
      <c r="I4" s="0"/>
      <c r="J4" s="1"/>
      <c r="K4" s="1"/>
      <c r="L4" s="21" t="s">
        <v>26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customFormat="false" ht="19.35" hidden="false" customHeight="false" outlineLevel="0" collapsed="false">
      <c r="B5" s="3" t="s">
        <v>20</v>
      </c>
      <c r="D5" s="1"/>
      <c r="E5" s="18" t="n">
        <v>2</v>
      </c>
      <c r="F5" s="1"/>
      <c r="G5" s="20" t="n">
        <v>2</v>
      </c>
      <c r="H5" s="1"/>
      <c r="I5" s="16"/>
      <c r="J5" s="1"/>
      <c r="K5" s="1"/>
      <c r="L5" s="19" t="s">
        <v>27</v>
      </c>
      <c r="M5" s="19" t="s">
        <v>28</v>
      </c>
      <c r="N5" s="19" t="s">
        <v>29</v>
      </c>
      <c r="O5" s="19" t="s">
        <v>30</v>
      </c>
      <c r="P5" s="19" t="s">
        <v>31</v>
      </c>
      <c r="Q5" s="19" t="s">
        <v>32</v>
      </c>
      <c r="R5" s="19" t="s">
        <v>33</v>
      </c>
      <c r="S5" s="19" t="s">
        <v>34</v>
      </c>
      <c r="T5" s="1"/>
      <c r="U5" s="1"/>
      <c r="V5" s="1"/>
      <c r="W5" s="1"/>
      <c r="X5" s="1"/>
      <c r="Y5" s="1"/>
    </row>
    <row r="6" customFormat="false" ht="17" hidden="false" customHeight="false" outlineLevel="0" collapsed="false">
      <c r="B6" s="2" t="s">
        <v>21</v>
      </c>
      <c r="D6" s="2"/>
      <c r="E6" s="18" t="n">
        <v>9.5</v>
      </c>
      <c r="F6" s="1"/>
      <c r="G6" s="20" t="n">
        <v>8</v>
      </c>
      <c r="H6" s="1"/>
      <c r="I6" s="2" t="s">
        <v>35</v>
      </c>
      <c r="J6" s="1"/>
      <c r="K6" s="1"/>
      <c r="L6" s="22" t="n">
        <f aca="false">(100*((G5*POWER(G6,5)*G7*G8)/(E5*POWER(E6,5)*E7*E8))*(POWER((G9/E9),3)/(G9/E9)))-100</f>
        <v>-54.8289035831497</v>
      </c>
      <c r="M6" s="22" t="n">
        <f aca="false">((L6+100)*0.9529)-100</f>
        <v>-56.9564622243833</v>
      </c>
      <c r="N6" s="22" t="n">
        <f aca="false">((L6+100)*0.9075)-100</f>
        <v>-59.0072300017083</v>
      </c>
      <c r="O6" s="22" t="n">
        <f aca="false">((L6+100)*0.8637)-100</f>
        <v>-60.9857240247664</v>
      </c>
      <c r="P6" s="22" t="n">
        <f aca="false">((L6+100)*0.8216)-100</f>
        <v>-62.8874271839158</v>
      </c>
      <c r="Q6" s="22" t="n">
        <f aca="false">((L6+100)*0.7811)-100</f>
        <v>-64.7168565887982</v>
      </c>
      <c r="R6" s="22" t="n">
        <f aca="false">((L6+100)*0.7422)-100</f>
        <v>-66.4740122394137</v>
      </c>
      <c r="S6" s="19" t="s">
        <v>36</v>
      </c>
      <c r="T6" s="1"/>
      <c r="U6" s="1"/>
      <c r="V6" s="1"/>
      <c r="W6" s="1"/>
      <c r="X6" s="1"/>
      <c r="Y6" s="1"/>
    </row>
    <row r="7" customFormat="false" ht="17" hidden="false" customHeight="false" outlineLevel="0" collapsed="false">
      <c r="B7" s="2" t="s">
        <v>22</v>
      </c>
      <c r="D7" s="2"/>
      <c r="E7" s="18" t="n">
        <v>7.5</v>
      </c>
      <c r="F7" s="1"/>
      <c r="G7" s="20" t="n">
        <v>8</v>
      </c>
      <c r="H7" s="1"/>
      <c r="I7" s="2" t="s">
        <v>37</v>
      </c>
      <c r="J7" s="1"/>
      <c r="K7" s="1"/>
      <c r="L7" s="41" t="n">
        <f aca="false">(L6+100)/100</f>
        <v>0.451710964168503</v>
      </c>
      <c r="M7" s="41" t="n">
        <f aca="false">(M6+100)/100</f>
        <v>0.430435377756167</v>
      </c>
      <c r="N7" s="41" t="n">
        <f aca="false">(N6+100)/100</f>
        <v>0.409927699982917</v>
      </c>
      <c r="O7" s="41" t="n">
        <f aca="false">(O6+100)/100</f>
        <v>0.390142759752336</v>
      </c>
      <c r="P7" s="41" t="n">
        <f aca="false">(P6+100)/100</f>
        <v>0.371125728160842</v>
      </c>
      <c r="Q7" s="41" t="n">
        <f aca="false">(Q6+100)/100</f>
        <v>0.352831434112018</v>
      </c>
      <c r="R7" s="41" t="n">
        <f aca="false">(R6+100)/100</f>
        <v>0.335259877605863</v>
      </c>
      <c r="S7" s="19" t="s">
        <v>38</v>
      </c>
      <c r="T7" s="1"/>
      <c r="U7" s="1"/>
      <c r="V7" s="1"/>
      <c r="W7" s="1"/>
      <c r="X7" s="1"/>
      <c r="Y7" s="1"/>
    </row>
    <row r="8" customFormat="false" ht="17" hidden="false" customHeight="false" outlineLevel="0" collapsed="false">
      <c r="B8" s="19" t="s">
        <v>23</v>
      </c>
      <c r="D8" s="2"/>
      <c r="E8" s="18" t="n">
        <v>1</v>
      </c>
      <c r="F8" s="1"/>
      <c r="G8" s="20" t="n">
        <v>1</v>
      </c>
      <c r="H8" s="1"/>
      <c r="I8" s="2" t="s">
        <v>39</v>
      </c>
      <c r="J8" s="1"/>
      <c r="K8" s="1"/>
      <c r="L8" s="2" t="s">
        <v>40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customFormat="false" ht="17" hidden="false" customHeight="false" outlineLevel="0" collapsed="false">
      <c r="B9" s="3" t="s">
        <v>24</v>
      </c>
      <c r="D9" s="1"/>
      <c r="E9" s="20" t="n">
        <v>1</v>
      </c>
      <c r="F9" s="1"/>
      <c r="G9" s="20" t="n">
        <v>1</v>
      </c>
      <c r="H9" s="1"/>
      <c r="I9" s="2" t="s">
        <v>41</v>
      </c>
      <c r="J9" s="1"/>
      <c r="K9" s="1"/>
      <c r="L9" s="2" t="s">
        <v>42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customFormat="false" ht="17" hidden="false" customHeight="false" outlineLevel="0" collapsed="false">
      <c r="D10" s="1"/>
      <c r="E10" s="1"/>
      <c r="F10" s="1"/>
      <c r="G10" s="1"/>
      <c r="H10" s="1"/>
      <c r="I10" s="2"/>
      <c r="J10" s="1"/>
      <c r="K10" s="1"/>
      <c r="L10" s="2" t="s">
        <v>43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customFormat="false" ht="17" hidden="false" customHeight="false" outlineLevel="0" collapsed="false">
      <c r="D11" s="1"/>
      <c r="E11" s="1"/>
      <c r="F11" s="1"/>
      <c r="G11" s="1"/>
      <c r="H11" s="1"/>
      <c r="I11" s="1"/>
      <c r="J11" s="1"/>
      <c r="K11" s="1"/>
      <c r="L11" s="3" t="s">
        <v>44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customFormat="false" ht="17" hidden="false" customHeight="false" outlineLevel="0" collapsed="false">
      <c r="D12" s="1"/>
      <c r="E12" s="1"/>
      <c r="F12" s="1"/>
      <c r="G12" s="1"/>
      <c r="H12" s="1"/>
      <c r="I12" s="1"/>
      <c r="J12" s="1"/>
      <c r="K12" s="1"/>
      <c r="L12" s="3" t="s">
        <v>45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4" customFormat="false" ht="17" hidden="false" customHeight="false" outlineLevel="0" collapsed="false">
      <c r="B14" s="42" t="n">
        <v>45401</v>
      </c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sheetProtection sheet="true" objects="true" scenarios="true" selectLockedCells="true"/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L132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75" workbookViewId="0">
      <selection pane="topLeft" activeCell="A15" activeCellId="0" sqref="A15"/>
    </sheetView>
  </sheetViews>
  <sheetFormatPr defaultColWidth="11.53515625" defaultRowHeight="17" zeroHeight="false" outlineLevelRow="0" outlineLevelCol="0"/>
  <cols>
    <col collapsed="false" customWidth="true" hidden="false" outlineLevel="0" max="1" min="1" style="1" width="11.19"/>
    <col collapsed="false" customWidth="true" hidden="false" outlineLevel="0" max="2" min="2" style="1" width="12.16"/>
    <col collapsed="false" customWidth="true" hidden="false" outlineLevel="0" max="3" min="3" style="1" width="11.19"/>
    <col collapsed="false" customWidth="true" hidden="false" outlineLevel="0" max="4" min="4" style="1" width="11.91"/>
    <col collapsed="false" customWidth="true" hidden="false" outlineLevel="0" max="9" min="5" style="1" width="11.19"/>
    <col collapsed="false" customWidth="true" hidden="false" outlineLevel="0" max="10" min="10" style="1" width="12.19"/>
    <col collapsed="false" customWidth="true" hidden="false" outlineLevel="0" max="18" min="11" style="1" width="11.19"/>
    <col collapsed="false" customWidth="false" hidden="false" outlineLevel="0" max="19" min="19" style="1" width="11.5"/>
    <col collapsed="false" customWidth="true" hidden="false" outlineLevel="0" max="64" min="20" style="1" width="11.19"/>
    <col collapsed="false" customWidth="true" hidden="false" outlineLevel="0" max="1024" min="65" style="0" width="11.02"/>
  </cols>
  <sheetData>
    <row r="1" customFormat="false" ht="17" hidden="false" customHeight="false" outlineLevel="0" collapsed="false">
      <c r="A1" s="2" t="s">
        <v>84</v>
      </c>
      <c r="H1" s="19" t="s">
        <v>85</v>
      </c>
    </row>
    <row r="2" customFormat="false" ht="17" hidden="false" customHeight="false" outlineLevel="0" collapsed="false">
      <c r="A2" s="3" t="s">
        <v>86</v>
      </c>
    </row>
    <row r="3" customFormat="false" ht="17" hidden="false" customHeight="false" outlineLevel="0" collapsed="false">
      <c r="A3" s="9" t="s">
        <v>87</v>
      </c>
    </row>
    <row r="4" customFormat="false" ht="17" hidden="false" customHeight="false" outlineLevel="0" collapsed="false">
      <c r="A4" s="9" t="s">
        <v>88</v>
      </c>
    </row>
    <row r="5" customFormat="false" ht="17" hidden="false" customHeight="false" outlineLevel="0" collapsed="false">
      <c r="A5" s="3" t="s">
        <v>89</v>
      </c>
    </row>
    <row r="6" customFormat="false" ht="17" hidden="false" customHeight="false" outlineLevel="0" collapsed="false">
      <c r="A6" s="2" t="s">
        <v>7</v>
      </c>
      <c r="U6" s="2"/>
      <c r="X6" s="2"/>
      <c r="AB6" s="43"/>
      <c r="AC6" s="43"/>
      <c r="AD6" s="43"/>
      <c r="AE6" s="43"/>
      <c r="AF6" s="43"/>
    </row>
    <row r="7" customFormat="false" ht="17" hidden="false" customHeight="false" outlineLevel="0" collapsed="false">
      <c r="A7" s="3" t="s">
        <v>8</v>
      </c>
      <c r="U7" s="2"/>
      <c r="X7" s="2"/>
      <c r="AB7" s="43"/>
      <c r="AC7" s="43"/>
      <c r="AD7" s="43"/>
      <c r="AE7" s="43"/>
      <c r="AF7" s="43"/>
    </row>
    <row r="8" customFormat="false" ht="17" hidden="false" customHeight="false" outlineLevel="0" collapsed="false">
      <c r="A8" s="3" t="s">
        <v>9</v>
      </c>
      <c r="U8" s="2"/>
      <c r="X8" s="2"/>
      <c r="AB8" s="43"/>
      <c r="AC8" s="43"/>
      <c r="AD8" s="43"/>
      <c r="AE8" s="43"/>
      <c r="AF8" s="43"/>
    </row>
    <row r="9" customFormat="false" ht="17" hidden="false" customHeight="false" outlineLevel="0" collapsed="false">
      <c r="A9" s="44" t="s">
        <v>90</v>
      </c>
      <c r="U9" s="2"/>
      <c r="X9" s="2"/>
      <c r="AB9" s="43"/>
      <c r="AC9" s="43"/>
      <c r="AD9" s="43"/>
      <c r="AE9" s="43"/>
      <c r="AF9" s="43"/>
    </row>
    <row r="10" customFormat="false" ht="17" hidden="false" customHeight="false" outlineLevel="0" collapsed="false">
      <c r="A10" s="3"/>
      <c r="U10" s="2"/>
      <c r="X10" s="2"/>
      <c r="AB10" s="43"/>
      <c r="AC10" s="43"/>
      <c r="AD10" s="43"/>
      <c r="AE10" s="43"/>
      <c r="AF10" s="43"/>
    </row>
    <row r="11" customFormat="false" ht="17" hidden="false" customHeight="false" outlineLevel="0" collapsed="false">
      <c r="A11" s="45" t="s">
        <v>91</v>
      </c>
      <c r="B11" s="45"/>
      <c r="D11" s="1" t="s">
        <v>92</v>
      </c>
    </row>
    <row r="12" customFormat="false" ht="17" hidden="false" customHeight="false" outlineLevel="0" collapsed="false">
      <c r="A12" s="46" t="s">
        <v>93</v>
      </c>
      <c r="B12" s="46"/>
      <c r="C12" s="30"/>
      <c r="D12" s="1" t="s">
        <v>18</v>
      </c>
    </row>
    <row r="13" customFormat="false" ht="17" hidden="false" customHeight="false" outlineLevel="0" collapsed="false">
      <c r="A13" s="2"/>
    </row>
    <row r="14" customFormat="false" ht="17" hidden="false" customHeight="false" outlineLevel="0" collapsed="false">
      <c r="A14" s="2" t="s">
        <v>94</v>
      </c>
    </row>
    <row r="15" customFormat="false" ht="17" hidden="false" customHeight="false" outlineLevel="0" collapsed="false">
      <c r="A15" s="47" t="n">
        <v>2</v>
      </c>
      <c r="B15" s="3" t="s">
        <v>20</v>
      </c>
    </row>
    <row r="16" customFormat="false" ht="17" hidden="false" customHeight="false" outlineLevel="0" collapsed="false">
      <c r="A16" s="48" t="n">
        <v>9.5</v>
      </c>
      <c r="B16" s="2" t="s">
        <v>95</v>
      </c>
    </row>
    <row r="17" customFormat="false" ht="17" hidden="false" customHeight="false" outlineLevel="0" collapsed="false">
      <c r="A17" s="48" t="n">
        <v>7.5</v>
      </c>
      <c r="B17" s="2" t="s">
        <v>96</v>
      </c>
    </row>
    <row r="18" customFormat="false" ht="17" hidden="false" customHeight="false" outlineLevel="0" collapsed="false">
      <c r="A18" s="17"/>
      <c r="B18" s="2"/>
    </row>
    <row r="19" customFormat="false" ht="17" hidden="false" customHeight="false" outlineLevel="0" collapsed="false">
      <c r="A19" s="17"/>
      <c r="B19" s="17"/>
      <c r="C19" s="17"/>
      <c r="D19" s="17"/>
      <c r="E19" s="17"/>
      <c r="F19" s="17"/>
      <c r="G19" s="17"/>
      <c r="H19" s="17"/>
    </row>
    <row r="20" customFormat="false" ht="17" hidden="false" customHeight="false" outlineLevel="0" collapsed="false">
      <c r="A20" s="17"/>
      <c r="B20" s="17"/>
      <c r="C20" s="17"/>
      <c r="D20" s="17"/>
      <c r="E20" s="17"/>
      <c r="F20" s="17"/>
      <c r="G20" s="17"/>
      <c r="H20" s="17"/>
    </row>
    <row r="22" customFormat="false" ht="17" hidden="false" customHeight="false" outlineLevel="0" collapsed="false">
      <c r="A22" s="2" t="s">
        <v>97</v>
      </c>
    </row>
    <row r="23" customFormat="false" ht="17" hidden="false" customHeight="false" outlineLevel="0" collapsed="false">
      <c r="A23" s="2" t="s">
        <v>98</v>
      </c>
    </row>
    <row r="24" customFormat="false" ht="17" hidden="false" customHeight="false" outlineLevel="0" collapsed="false">
      <c r="A24" s="49" t="n">
        <v>1</v>
      </c>
      <c r="B24" s="2" t="s">
        <v>99</v>
      </c>
      <c r="I24" s="3"/>
    </row>
    <row r="25" customFormat="false" ht="17" hidden="false" customHeight="false" outlineLevel="0" collapsed="false">
      <c r="A25" s="50"/>
      <c r="B25" s="2"/>
      <c r="C25" s="3"/>
      <c r="D25" s="3"/>
      <c r="E25" s="3"/>
      <c r="F25" s="3"/>
      <c r="G25" s="3"/>
      <c r="H25" s="3"/>
      <c r="I25" s="3"/>
    </row>
    <row r="26" customFormat="false" ht="17" hidden="false" customHeight="false" outlineLevel="0" collapsed="false">
      <c r="A26" s="19" t="s">
        <v>100</v>
      </c>
      <c r="B26" s="2"/>
      <c r="C26" s="3"/>
      <c r="D26" s="3"/>
      <c r="E26" s="3"/>
      <c r="F26" s="3"/>
      <c r="G26" s="3"/>
      <c r="H26" s="3"/>
      <c r="I26" s="3"/>
    </row>
    <row r="27" customFormat="false" ht="17" hidden="false" customHeight="false" outlineLevel="0" collapsed="false">
      <c r="A27" s="49" t="n">
        <v>4</v>
      </c>
      <c r="B27" s="19" t="s">
        <v>101</v>
      </c>
      <c r="C27" s="49" t="n">
        <v>3</v>
      </c>
      <c r="D27" s="19" t="s">
        <v>102</v>
      </c>
      <c r="AC27" s="2"/>
    </row>
    <row r="28" customFormat="false" ht="17" hidden="false" customHeight="false" outlineLevel="0" collapsed="false">
      <c r="A28" s="2"/>
      <c r="B28" s="2"/>
      <c r="F28" s="2"/>
      <c r="G28" s="2"/>
      <c r="I28" s="2"/>
      <c r="AC28" s="2"/>
      <c r="AD28" s="2"/>
      <c r="AE28" s="2"/>
      <c r="AF28" s="2"/>
      <c r="AG28" s="2"/>
      <c r="AH28" s="2"/>
    </row>
    <row r="29" customFormat="false" ht="17" hidden="false" customHeight="false" outlineLevel="0" collapsed="false">
      <c r="A29" s="2" t="s">
        <v>103</v>
      </c>
      <c r="B29" s="2" t="s">
        <v>104</v>
      </c>
      <c r="C29" s="2" t="s">
        <v>105</v>
      </c>
      <c r="D29" s="2" t="s">
        <v>27</v>
      </c>
      <c r="E29" s="2" t="s">
        <v>28</v>
      </c>
      <c r="F29" s="2" t="s">
        <v>29</v>
      </c>
      <c r="G29" s="2" t="s">
        <v>30</v>
      </c>
      <c r="H29" s="2" t="s">
        <v>31</v>
      </c>
      <c r="I29" s="2" t="s">
        <v>32</v>
      </c>
      <c r="J29" s="2" t="s">
        <v>33</v>
      </c>
      <c r="K29" s="2" t="s">
        <v>106</v>
      </c>
      <c r="U29" s="2"/>
      <c r="AH29" s="43"/>
      <c r="AI29" s="2"/>
    </row>
    <row r="30" customFormat="false" ht="17" hidden="false" customHeight="false" outlineLevel="0" collapsed="false">
      <c r="A30" s="51" t="n">
        <v>2</v>
      </c>
      <c r="B30" s="52" t="n">
        <v>8</v>
      </c>
      <c r="C30" s="53" t="n">
        <v>8</v>
      </c>
      <c r="D30" s="54" t="n">
        <f aca="false">(((A30*POWER(B30,5)*C30)/($A$15*POWER($A$16,5)*$A$17)*100)*A24*(POWER((A27/C27),3)/(A27/C27))-100)</f>
        <v>-19.6958285922661</v>
      </c>
      <c r="E30" s="55" t="n">
        <f aca="false">SUM(D30+100)*0.9529-100</f>
        <v>-23.4781550655704</v>
      </c>
      <c r="F30" s="55" t="n">
        <f aca="false">SUM(D30+100)*0.9075-100</f>
        <v>-27.1239644474815</v>
      </c>
      <c r="G30" s="55" t="n">
        <f aca="false">SUM(D30+100)*0.8637-100</f>
        <v>-30.6412871551402</v>
      </c>
      <c r="H30" s="55" t="n">
        <f aca="false">SUM(D30+100)*0.8216-100</f>
        <v>-34.0220927714058</v>
      </c>
      <c r="I30" s="55" t="n">
        <f aca="false">SUM(D30+100)*0.7811-100</f>
        <v>-37.2744117134191</v>
      </c>
      <c r="J30" s="55" t="n">
        <f aca="false">SUM(D30+100)*0.7422-100</f>
        <v>-40.3982439811799</v>
      </c>
      <c r="K30" s="2" t="s">
        <v>107</v>
      </c>
      <c r="L30" s="56"/>
      <c r="M30" s="17"/>
      <c r="N30" s="56"/>
      <c r="Q30" s="17"/>
      <c r="R30" s="17"/>
      <c r="S30" s="17"/>
      <c r="T30" s="17"/>
      <c r="U30" s="2"/>
      <c r="AH30" s="43"/>
      <c r="AI30" s="2"/>
      <c r="AJ30" s="2"/>
    </row>
    <row r="31" customFormat="false" ht="17" hidden="false" customHeight="false" outlineLevel="0" collapsed="false">
      <c r="D31" s="2" t="s">
        <v>108</v>
      </c>
      <c r="F31" s="43"/>
      <c r="G31" s="2" t="s">
        <v>40</v>
      </c>
      <c r="H31" s="43"/>
      <c r="I31" s="43"/>
      <c r="J31" s="43"/>
      <c r="K31" s="2"/>
      <c r="L31" s="56"/>
      <c r="M31" s="17"/>
      <c r="N31" s="56"/>
      <c r="Q31" s="17"/>
      <c r="R31" s="17"/>
      <c r="S31" s="17"/>
      <c r="T31" s="17"/>
      <c r="U31" s="2"/>
      <c r="AH31" s="43"/>
      <c r="AI31" s="2"/>
      <c r="AJ31" s="2"/>
    </row>
    <row r="32" customFormat="false" ht="17" hidden="false" customHeight="false" outlineLevel="0" collapsed="false">
      <c r="D32" s="2" t="s">
        <v>109</v>
      </c>
      <c r="F32" s="43"/>
      <c r="G32" s="2" t="s">
        <v>110</v>
      </c>
      <c r="H32" s="43"/>
      <c r="I32" s="43"/>
      <c r="J32" s="43"/>
      <c r="K32" s="2"/>
      <c r="L32" s="56"/>
      <c r="M32" s="17"/>
      <c r="N32" s="56"/>
      <c r="Q32" s="17"/>
      <c r="R32" s="17"/>
      <c r="S32" s="17"/>
      <c r="T32" s="17"/>
      <c r="U32" s="2"/>
      <c r="AH32" s="43"/>
      <c r="AI32" s="2"/>
      <c r="AJ32" s="2"/>
    </row>
    <row r="33" customFormat="false" ht="17" hidden="false" customHeight="false" outlineLevel="0" collapsed="false">
      <c r="D33" s="2" t="s">
        <v>39</v>
      </c>
      <c r="F33" s="43"/>
      <c r="G33" s="2" t="s">
        <v>43</v>
      </c>
      <c r="H33" s="43"/>
      <c r="I33" s="43"/>
      <c r="J33" s="43"/>
      <c r="K33" s="2"/>
      <c r="L33" s="56"/>
      <c r="M33" s="17"/>
      <c r="N33" s="56"/>
      <c r="Q33" s="17"/>
      <c r="R33" s="17"/>
      <c r="S33" s="17"/>
      <c r="T33" s="17"/>
      <c r="U33" s="2"/>
      <c r="AH33" s="43"/>
      <c r="AI33" s="2"/>
      <c r="AJ33" s="2"/>
    </row>
    <row r="34" customFormat="false" ht="17" hidden="false" customHeight="false" outlineLevel="0" collapsed="false">
      <c r="D34" s="2" t="s">
        <v>111</v>
      </c>
      <c r="F34" s="43"/>
      <c r="G34" s="2" t="s">
        <v>112</v>
      </c>
      <c r="H34" s="43"/>
      <c r="I34" s="43"/>
      <c r="J34" s="43"/>
      <c r="K34" s="2"/>
      <c r="L34" s="56"/>
      <c r="M34" s="17"/>
      <c r="N34" s="56"/>
      <c r="Q34" s="17"/>
      <c r="R34" s="17"/>
      <c r="S34" s="17"/>
      <c r="T34" s="17"/>
      <c r="U34" s="2"/>
      <c r="AH34" s="43"/>
      <c r="AI34" s="2"/>
      <c r="AJ34" s="2"/>
    </row>
    <row r="35" customFormat="false" ht="17" hidden="false" customHeight="false" outlineLevel="0" collapsed="false">
      <c r="D35" s="2" t="s">
        <v>113</v>
      </c>
      <c r="F35" s="43"/>
      <c r="G35" s="2" t="s">
        <v>45</v>
      </c>
      <c r="H35" s="43"/>
      <c r="I35" s="43"/>
      <c r="J35" s="43"/>
      <c r="K35" s="2"/>
      <c r="L35" s="56"/>
      <c r="M35" s="17"/>
      <c r="N35" s="56"/>
      <c r="Q35" s="17"/>
      <c r="R35" s="17"/>
      <c r="S35" s="17"/>
      <c r="T35" s="17"/>
      <c r="U35" s="2"/>
      <c r="AH35" s="43"/>
      <c r="AI35" s="2"/>
      <c r="AJ35" s="2"/>
    </row>
    <row r="36" customFormat="false" ht="17" hidden="false" customHeight="false" outlineLevel="0" collapsed="false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2"/>
      <c r="N36" s="56"/>
      <c r="O36" s="17"/>
      <c r="P36" s="56"/>
      <c r="Q36" s="17"/>
      <c r="R36" s="17"/>
      <c r="S36" s="17"/>
      <c r="T36" s="17"/>
      <c r="U36" s="2"/>
      <c r="AH36" s="43"/>
      <c r="AI36" s="2"/>
      <c r="AJ36" s="2"/>
    </row>
    <row r="37" customFormat="false" ht="17" hidden="false" customHeight="false" outlineLevel="0" collapsed="false">
      <c r="A37" s="2" t="s">
        <v>114</v>
      </c>
      <c r="B37" s="3"/>
      <c r="C37" s="3"/>
      <c r="D37" s="3"/>
      <c r="E37" s="5" t="s">
        <v>115</v>
      </c>
      <c r="F37" s="3"/>
      <c r="G37" s="3"/>
      <c r="H37" s="17"/>
      <c r="I37" s="17"/>
      <c r="J37" s="17"/>
      <c r="K37" s="17"/>
      <c r="L37" s="17"/>
      <c r="M37" s="2"/>
      <c r="N37" s="56"/>
      <c r="O37" s="17"/>
      <c r="P37" s="56"/>
      <c r="Q37" s="17"/>
      <c r="R37" s="17"/>
      <c r="S37" s="17"/>
      <c r="T37" s="17"/>
      <c r="U37" s="2"/>
      <c r="AH37" s="43"/>
      <c r="AI37" s="2"/>
      <c r="AJ37" s="2"/>
    </row>
    <row r="38" customFormat="false" ht="17" hidden="false" customHeight="false" outlineLevel="0" collapsed="false">
      <c r="A38" s="3" t="s">
        <v>53</v>
      </c>
      <c r="B38" s="3"/>
      <c r="C38" s="3"/>
      <c r="D38" s="3"/>
      <c r="E38" s="5"/>
      <c r="F38" s="3"/>
      <c r="G38" s="3"/>
      <c r="N38" s="56"/>
      <c r="O38" s="17"/>
      <c r="P38" s="56"/>
      <c r="S38" s="17"/>
      <c r="T38" s="17"/>
      <c r="U38" s="2"/>
      <c r="AH38" s="43"/>
      <c r="AI38" s="2"/>
      <c r="AJ38" s="2"/>
    </row>
    <row r="39" customFormat="false" ht="17" hidden="false" customHeight="false" outlineLevel="0" collapsed="false">
      <c r="A39" s="57" t="n">
        <v>1.1</v>
      </c>
      <c r="B39" s="2" t="s">
        <v>116</v>
      </c>
      <c r="C39" s="3"/>
      <c r="D39" s="3"/>
      <c r="E39" s="3"/>
      <c r="F39" s="3"/>
      <c r="G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2"/>
      <c r="AH39" s="43"/>
      <c r="AI39" s="2"/>
      <c r="AJ39" s="2"/>
    </row>
    <row r="40" customFormat="false" ht="17" hidden="false" customHeight="false" outlineLevel="0" collapsed="false">
      <c r="A40" s="2" t="s">
        <v>117</v>
      </c>
      <c r="B40" s="2"/>
      <c r="C40" s="3"/>
      <c r="D40" s="3"/>
      <c r="E40" s="3"/>
      <c r="F40" s="3"/>
      <c r="G40" s="3"/>
      <c r="K40" s="3"/>
      <c r="L40" s="3"/>
      <c r="M40" s="3"/>
      <c r="N40" s="3"/>
      <c r="O40" s="3"/>
      <c r="P40" s="3"/>
      <c r="Q40" s="3"/>
      <c r="R40" s="3"/>
      <c r="S40" s="3"/>
      <c r="T40" s="3"/>
      <c r="AH40" s="43"/>
      <c r="AI40" s="2"/>
      <c r="AJ40" s="2"/>
    </row>
    <row r="41" customFormat="false" ht="17" hidden="false" customHeight="false" outlineLevel="0" collapsed="false">
      <c r="A41" s="2" t="s">
        <v>118</v>
      </c>
      <c r="B41" s="3"/>
      <c r="C41" s="3"/>
      <c r="D41" s="3"/>
      <c r="E41" s="3"/>
      <c r="F41" s="3"/>
      <c r="G41" s="3"/>
      <c r="H41" s="17"/>
      <c r="I41" s="17"/>
      <c r="K41" s="17"/>
      <c r="L41" s="17"/>
      <c r="M41" s="17"/>
      <c r="N41" s="17"/>
      <c r="O41" s="17"/>
      <c r="P41" s="17"/>
      <c r="Q41" s="17"/>
      <c r="R41" s="17"/>
      <c r="S41" s="17"/>
      <c r="T41" s="3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</row>
    <row r="42" customFormat="false" ht="17" hidden="false" customHeight="false" outlineLevel="0" collapsed="false">
      <c r="A42" s="2" t="s">
        <v>119</v>
      </c>
      <c r="B42" s="3"/>
      <c r="C42" s="3"/>
      <c r="D42" s="3"/>
      <c r="E42" s="3"/>
      <c r="F42" s="3"/>
      <c r="G42" s="3"/>
      <c r="K42" s="17"/>
      <c r="L42" s="17"/>
      <c r="M42" s="17"/>
      <c r="N42" s="17"/>
      <c r="O42" s="17"/>
      <c r="P42" s="17"/>
      <c r="Q42" s="17"/>
      <c r="R42" s="17"/>
      <c r="S42" s="17"/>
      <c r="T42" s="3"/>
      <c r="U42" s="17"/>
      <c r="V42" s="17"/>
    </row>
    <row r="43" customFormat="false" ht="17" hidden="false" customHeight="false" outlineLevel="0" collapsed="false">
      <c r="A43" s="3" t="s">
        <v>120</v>
      </c>
      <c r="B43" s="3"/>
      <c r="C43" s="3"/>
      <c r="D43" s="3"/>
      <c r="E43" s="3"/>
      <c r="F43" s="3"/>
      <c r="G43" s="3"/>
      <c r="K43" s="17"/>
      <c r="L43" s="17"/>
      <c r="M43" s="17"/>
      <c r="N43" s="17"/>
      <c r="O43" s="17"/>
      <c r="P43" s="17"/>
      <c r="Q43" s="17"/>
      <c r="R43" s="17"/>
      <c r="S43" s="17"/>
      <c r="T43" s="3"/>
      <c r="V43" s="17"/>
    </row>
    <row r="44" customFormat="false" ht="17" hidden="false" customHeight="false" outlineLevel="0" collapsed="false">
      <c r="A44" s="3"/>
      <c r="B44" s="3"/>
      <c r="C44" s="3"/>
      <c r="D44" s="3"/>
      <c r="E44" s="3"/>
      <c r="F44" s="3"/>
      <c r="G44" s="3"/>
      <c r="K44" s="17"/>
      <c r="L44" s="17"/>
      <c r="M44" s="17"/>
      <c r="N44" s="17"/>
      <c r="O44" s="17"/>
      <c r="P44" s="17"/>
      <c r="Q44" s="17"/>
      <c r="R44" s="17"/>
      <c r="S44" s="17"/>
      <c r="T44" s="3"/>
      <c r="V44" s="17"/>
    </row>
    <row r="45" customFormat="false" ht="17" hidden="false" customHeight="false" outlineLevel="0" collapsed="false">
      <c r="A45" s="1" t="s">
        <v>121</v>
      </c>
      <c r="K45" s="17"/>
      <c r="L45" s="17"/>
      <c r="M45" s="17"/>
      <c r="N45" s="17"/>
      <c r="O45" s="17"/>
      <c r="P45" s="17"/>
      <c r="Q45" s="17"/>
      <c r="R45" s="17"/>
      <c r="S45" s="17"/>
      <c r="T45" s="3"/>
      <c r="U45" s="2"/>
      <c r="V45" s="17"/>
    </row>
    <row r="46" customFormat="false" ht="17" hidden="false" customHeight="false" outlineLevel="0" collapsed="false">
      <c r="A46" s="2" t="s">
        <v>122</v>
      </c>
      <c r="B46" s="2" t="s">
        <v>104</v>
      </c>
      <c r="C46" s="2" t="s">
        <v>105</v>
      </c>
      <c r="D46" s="3"/>
      <c r="E46" s="3"/>
      <c r="F46" s="3"/>
      <c r="G46" s="3"/>
      <c r="H46" s="3"/>
      <c r="I46" s="3"/>
      <c r="J46" s="2"/>
      <c r="K46" s="17"/>
      <c r="L46" s="17"/>
      <c r="M46" s="17"/>
      <c r="N46" s="17"/>
      <c r="O46" s="17"/>
      <c r="P46" s="17"/>
      <c r="Q46" s="17"/>
      <c r="R46" s="17"/>
      <c r="S46" s="17"/>
      <c r="T46" s="3"/>
      <c r="U46" s="2"/>
      <c r="V46" s="2"/>
      <c r="Y46" s="2"/>
    </row>
    <row r="47" customFormat="false" ht="17" hidden="false" customHeight="false" outlineLevel="0" collapsed="false">
      <c r="A47" s="58" t="n">
        <f aca="false">A30</f>
        <v>2</v>
      </c>
      <c r="B47" s="59" t="n">
        <f aca="false">B30</f>
        <v>8</v>
      </c>
      <c r="C47" s="59" t="n">
        <f aca="false">C30</f>
        <v>8</v>
      </c>
      <c r="D47" s="60" t="n">
        <f aca="false">(D30+100)/1.225*A39-100</f>
        <v>-27.8901317971369</v>
      </c>
      <c r="E47" s="2" t="s">
        <v>107</v>
      </c>
      <c r="F47" s="3"/>
      <c r="G47" s="3"/>
      <c r="H47" s="3"/>
      <c r="I47" s="3"/>
      <c r="J47" s="3"/>
      <c r="K47" s="17"/>
      <c r="L47" s="17"/>
      <c r="M47" s="17"/>
      <c r="N47" s="17"/>
      <c r="O47" s="17"/>
      <c r="P47" s="17"/>
      <c r="Q47" s="17"/>
      <c r="R47" s="17"/>
      <c r="S47" s="17"/>
      <c r="T47" s="3"/>
      <c r="U47" s="2"/>
      <c r="V47" s="2"/>
      <c r="Y47" s="2"/>
      <c r="AC47" s="2"/>
    </row>
    <row r="48" customFormat="false" ht="17" hidden="false" customHeight="false" outlineLevel="0" collapsed="false">
      <c r="A48" s="3"/>
      <c r="B48" s="3"/>
      <c r="C48" s="3"/>
      <c r="D48" s="2" t="s">
        <v>108</v>
      </c>
      <c r="E48" s="3"/>
      <c r="F48" s="3"/>
      <c r="G48" s="2" t="s">
        <v>40</v>
      </c>
      <c r="H48" s="3"/>
      <c r="I48" s="3"/>
      <c r="J48" s="3"/>
      <c r="K48" s="3"/>
      <c r="L48" s="3"/>
      <c r="M48" s="3"/>
      <c r="N48" s="3"/>
      <c r="O48" s="2"/>
      <c r="P48" s="3"/>
      <c r="Q48" s="3"/>
      <c r="R48" s="3"/>
      <c r="S48" s="3"/>
      <c r="T48" s="3"/>
      <c r="U48" s="2"/>
      <c r="V48" s="2"/>
      <c r="Y48" s="2"/>
      <c r="Z48" s="3"/>
      <c r="AA48" s="3"/>
      <c r="AB48" s="3"/>
      <c r="AC48" s="2"/>
      <c r="AD48" s="2"/>
      <c r="AE48" s="2"/>
      <c r="AF48" s="2"/>
      <c r="AG48" s="2"/>
      <c r="AH48" s="2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</row>
    <row r="49" customFormat="false" ht="17" hidden="false" customHeight="false" outlineLevel="0" collapsed="false">
      <c r="A49" s="3"/>
      <c r="B49" s="3"/>
      <c r="C49" s="3"/>
      <c r="D49" s="2" t="s">
        <v>109</v>
      </c>
      <c r="E49" s="3"/>
      <c r="F49" s="3"/>
      <c r="G49" s="2" t="s">
        <v>110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2"/>
      <c r="V49" s="2"/>
      <c r="Y49" s="2"/>
      <c r="Z49" s="3"/>
      <c r="AA49" s="3"/>
      <c r="AB49" s="3"/>
      <c r="AC49" s="3"/>
      <c r="AD49" s="3"/>
      <c r="AE49" s="3"/>
      <c r="AF49" s="3"/>
      <c r="AG49" s="3"/>
      <c r="AH49" s="3"/>
      <c r="AI49" s="2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</row>
    <row r="50" customFormat="false" ht="17" hidden="false" customHeight="false" outlineLevel="0" collapsed="false">
      <c r="A50" s="3"/>
      <c r="B50" s="3"/>
      <c r="C50" s="3"/>
      <c r="D50" s="2" t="s">
        <v>39</v>
      </c>
      <c r="E50" s="3"/>
      <c r="F50" s="3"/>
      <c r="G50" s="2" t="s">
        <v>43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2"/>
      <c r="V50" s="2"/>
      <c r="Y50" s="2"/>
      <c r="Z50" s="3"/>
      <c r="AA50" s="3"/>
      <c r="AB50" s="3"/>
      <c r="AC50" s="3"/>
      <c r="AD50" s="3"/>
      <c r="AE50" s="3"/>
      <c r="AF50" s="3"/>
      <c r="AG50" s="3"/>
      <c r="AH50" s="3"/>
      <c r="AI50" s="2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</row>
    <row r="51" customFormat="false" ht="17" hidden="false" customHeight="false" outlineLevel="0" collapsed="false">
      <c r="A51" s="3"/>
      <c r="B51" s="3"/>
      <c r="C51" s="3"/>
      <c r="D51" s="2" t="s">
        <v>111</v>
      </c>
      <c r="E51" s="3"/>
      <c r="F51" s="3"/>
      <c r="G51" s="2" t="s">
        <v>112</v>
      </c>
      <c r="H51" s="3"/>
      <c r="I51" s="3"/>
      <c r="J51" s="3"/>
      <c r="U51" s="3"/>
      <c r="V51" s="3"/>
      <c r="W51" s="3"/>
      <c r="X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</row>
    <row r="52" customFormat="false" ht="17" hidden="false" customHeight="false" outlineLevel="0" collapsed="false">
      <c r="A52" s="3"/>
      <c r="B52" s="3"/>
      <c r="C52" s="3"/>
      <c r="D52" s="2"/>
      <c r="E52" s="3"/>
      <c r="F52" s="3"/>
      <c r="G52" s="2" t="s">
        <v>45</v>
      </c>
      <c r="H52" s="3"/>
      <c r="I52" s="3"/>
      <c r="J52" s="3"/>
      <c r="U52" s="3"/>
      <c r="V52" s="3"/>
      <c r="W52" s="3"/>
      <c r="X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customFormat="false" ht="17" hidden="false" customHeight="false" outlineLevel="0" collapsed="false">
      <c r="A53" s="3"/>
      <c r="B53" s="3"/>
      <c r="C53" s="3"/>
      <c r="D53" s="3"/>
      <c r="E53" s="3"/>
      <c r="F53" s="3"/>
      <c r="G53" s="3"/>
      <c r="H53" s="3"/>
      <c r="I53" s="3"/>
      <c r="J53" s="3"/>
      <c r="U53" s="3"/>
      <c r="V53" s="3"/>
      <c r="W53" s="3"/>
      <c r="X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customFormat="false" ht="17" hidden="false" customHeight="false" outlineLevel="0" collapsed="false">
      <c r="A54" s="3"/>
      <c r="B54" s="3"/>
      <c r="C54" s="3"/>
      <c r="D54" s="3"/>
      <c r="E54" s="3"/>
      <c r="F54" s="3"/>
      <c r="G54" s="3"/>
      <c r="H54" s="3"/>
      <c r="I54" s="3"/>
      <c r="U54" s="3"/>
      <c r="V54" s="3"/>
      <c r="W54" s="3"/>
      <c r="X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</row>
    <row r="55" customFormat="false" ht="17" hidden="false" customHeight="false" outlineLevel="0" collapsed="false">
      <c r="A55" s="2" t="s">
        <v>59</v>
      </c>
      <c r="B55" s="3"/>
      <c r="C55" s="3"/>
      <c r="D55" s="3"/>
      <c r="E55" s="3"/>
      <c r="F55" s="3"/>
      <c r="G55" s="3"/>
      <c r="H55" s="3"/>
      <c r="I55" s="3"/>
      <c r="U55" s="3"/>
      <c r="V55" s="3"/>
      <c r="W55" s="3"/>
      <c r="X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</row>
    <row r="56" customFormat="false" ht="17" hidden="false" customHeight="false" outlineLevel="0" collapsed="false">
      <c r="A56" s="1" t="s">
        <v>123</v>
      </c>
      <c r="U56" s="3"/>
      <c r="V56" s="3"/>
      <c r="W56" s="3"/>
      <c r="X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</row>
    <row r="57" customFormat="false" ht="17" hidden="false" customHeight="false" outlineLevel="0" collapsed="false">
      <c r="A57" s="1" t="s">
        <v>124</v>
      </c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</row>
    <row r="58" customFormat="false" ht="17" hidden="false" customHeight="false" outlineLevel="0" collapsed="false">
      <c r="A58" s="1" t="s">
        <v>125</v>
      </c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</row>
    <row r="59" customFormat="false" ht="17" hidden="false" customHeight="false" outlineLevel="0" collapsed="false">
      <c r="A59" s="3" t="s">
        <v>62</v>
      </c>
      <c r="B59" s="3"/>
      <c r="C59" s="3"/>
      <c r="D59" s="3"/>
      <c r="E59" s="3"/>
      <c r="F59" s="3"/>
      <c r="G59" s="3"/>
      <c r="H59" s="3"/>
      <c r="I59" s="3"/>
      <c r="J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</row>
    <row r="60" customFormat="false" ht="17" hidden="false" customHeight="false" outlineLevel="0" collapsed="false">
      <c r="A60" s="1" t="s">
        <v>63</v>
      </c>
    </row>
    <row r="61" customFormat="false" ht="17" hidden="false" customHeight="false" outlineLevel="0" collapsed="false">
      <c r="A61" s="1" t="s">
        <v>64</v>
      </c>
    </row>
    <row r="62" customFormat="false" ht="17" hidden="false" customHeight="false" outlineLevel="0" collapsed="false">
      <c r="A62" s="1" t="s">
        <v>65</v>
      </c>
    </row>
    <row r="63" customFormat="false" ht="17" hidden="false" customHeight="false" outlineLevel="0" collapsed="false">
      <c r="A63" s="1" t="s">
        <v>66</v>
      </c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</row>
    <row r="64" customFormat="false" ht="17" hidden="false" customHeight="false" outlineLevel="0" collapsed="false">
      <c r="A64" s="1" t="s">
        <v>67</v>
      </c>
    </row>
    <row r="66" customFormat="false" ht="17" hidden="false" customHeight="false" outlineLevel="0" collapsed="false">
      <c r="A66" s="2" t="s">
        <v>126</v>
      </c>
    </row>
    <row r="67" customFormat="false" ht="17" hidden="false" customHeight="false" outlineLevel="0" collapsed="false">
      <c r="A67" s="1" t="s">
        <v>123</v>
      </c>
    </row>
    <row r="68" customFormat="false" ht="17" hidden="false" customHeight="false" outlineLevel="0" collapsed="false">
      <c r="A68" s="1" t="s">
        <v>127</v>
      </c>
    </row>
    <row r="69" customFormat="false" ht="17" hidden="false" customHeight="false" outlineLevel="0" collapsed="false">
      <c r="A69" s="1" t="s">
        <v>128</v>
      </c>
    </row>
    <row r="70" customFormat="false" ht="17" hidden="false" customHeight="false" outlineLevel="0" collapsed="false">
      <c r="A70" s="9"/>
      <c r="K70" s="3"/>
      <c r="L70" s="3"/>
      <c r="M70" s="3"/>
      <c r="N70" s="3"/>
      <c r="O70" s="3"/>
      <c r="P70" s="3"/>
      <c r="Q70" s="3"/>
      <c r="R70" s="3"/>
      <c r="S70" s="3"/>
      <c r="T70" s="3"/>
    </row>
    <row r="74" customFormat="false" ht="17" hidden="false" customHeight="false" outlineLevel="0" collapsed="false">
      <c r="A74" s="1" t="s">
        <v>129</v>
      </c>
    </row>
    <row r="76" customFormat="false" ht="17" hidden="false" customHeight="false" outlineLevel="0" collapsed="false">
      <c r="A76" s="1" t="s">
        <v>130</v>
      </c>
    </row>
    <row r="77" customFormat="false" ht="17" hidden="false" customHeight="false" outlineLevel="0" collapsed="false">
      <c r="J77" s="3"/>
    </row>
    <row r="79" customFormat="false" ht="17" hidden="false" customHeight="false" outlineLevel="0" collapsed="false">
      <c r="A79" s="3" t="s">
        <v>131</v>
      </c>
      <c r="B79" s="3"/>
      <c r="C79" s="3"/>
      <c r="D79" s="3"/>
      <c r="E79" s="3"/>
      <c r="F79" s="3"/>
      <c r="G79" s="3"/>
      <c r="H79" s="3"/>
      <c r="I79" s="3"/>
    </row>
    <row r="80" customFormat="false" ht="17" hidden="false" customHeight="false" outlineLevel="0" collapsed="false">
      <c r="A80" s="3" t="s">
        <v>132</v>
      </c>
      <c r="B80" s="3"/>
      <c r="C80" s="3"/>
      <c r="D80" s="3"/>
      <c r="E80" s="3"/>
      <c r="F80" s="3"/>
      <c r="G80" s="3"/>
      <c r="H80" s="3"/>
      <c r="I80" s="3"/>
    </row>
    <row r="81" customFormat="false" ht="17" hidden="false" customHeight="false" outlineLevel="0" collapsed="false">
      <c r="A81" s="3"/>
      <c r="B81" s="3"/>
      <c r="C81" s="3"/>
      <c r="D81" s="3"/>
      <c r="E81" s="3"/>
      <c r="F81" s="3"/>
      <c r="G81" s="3"/>
      <c r="H81" s="3"/>
      <c r="I81" s="3"/>
      <c r="U81" s="3"/>
    </row>
    <row r="82" customFormat="false" ht="17" hidden="false" customHeight="false" outlineLevel="0" collapsed="false">
      <c r="A82" s="3"/>
      <c r="B82" s="3"/>
      <c r="C82" s="3"/>
      <c r="D82" s="3"/>
      <c r="E82" s="3"/>
      <c r="F82" s="3"/>
      <c r="G82" s="3"/>
      <c r="H82" s="3"/>
      <c r="I82" s="3"/>
    </row>
    <row r="83" customFormat="false" ht="17" hidden="false" customHeight="false" outlineLevel="0" collapsed="false">
      <c r="A83" s="61" t="s">
        <v>79</v>
      </c>
      <c r="B83" s="3"/>
      <c r="C83" s="3"/>
      <c r="D83" s="3"/>
      <c r="E83" s="3"/>
      <c r="F83" s="3"/>
      <c r="G83" s="3"/>
      <c r="H83" s="3"/>
      <c r="I83" s="3"/>
    </row>
    <row r="84" customFormat="false" ht="17" hidden="false" customHeight="false" outlineLevel="0" collapsed="false">
      <c r="A84" s="61" t="s">
        <v>80</v>
      </c>
      <c r="B84" s="3"/>
      <c r="C84" s="3"/>
      <c r="D84" s="3"/>
      <c r="E84" s="3"/>
      <c r="F84" s="3"/>
      <c r="G84" s="3"/>
      <c r="H84" s="3"/>
      <c r="I84" s="3"/>
    </row>
    <row r="85" customFormat="false" ht="17" hidden="false" customHeight="false" outlineLevel="0" collapsed="false">
      <c r="A85" s="61" t="s">
        <v>81</v>
      </c>
    </row>
    <row r="88" customFormat="false" ht="17" hidden="false" customHeight="false" outlineLevel="0" collapsed="false">
      <c r="A88" s="62" t="s">
        <v>68</v>
      </c>
    </row>
    <row r="89" customFormat="false" ht="17" hidden="false" customHeight="false" outlineLevel="0" collapsed="false">
      <c r="A89" s="30" t="s">
        <v>69</v>
      </c>
      <c r="F89" s="63"/>
      <c r="G89" s="30"/>
    </row>
    <row r="90" customFormat="false" ht="17" hidden="false" customHeight="false" outlineLevel="0" collapsed="false">
      <c r="A90" s="64" t="s">
        <v>70</v>
      </c>
      <c r="B90" s="2"/>
      <c r="F90" s="63"/>
      <c r="G90" s="63"/>
      <c r="H90" s="3"/>
    </row>
    <row r="91" customFormat="false" ht="17" hidden="false" customHeight="false" outlineLevel="0" collapsed="false">
      <c r="A91" s="64" t="s">
        <v>71</v>
      </c>
      <c r="B91" s="2"/>
      <c r="F91" s="30"/>
      <c r="G91" s="30"/>
    </row>
    <row r="92" customFormat="false" ht="17" hidden="false" customHeight="false" outlineLevel="0" collapsed="false">
      <c r="A92" s="64" t="s">
        <v>72</v>
      </c>
      <c r="B92" s="2"/>
      <c r="F92" s="30"/>
      <c r="G92" s="30"/>
    </row>
    <row r="93" customFormat="false" ht="17" hidden="false" customHeight="false" outlineLevel="0" collapsed="false">
      <c r="A93" s="30" t="s">
        <v>73</v>
      </c>
      <c r="F93" s="30"/>
      <c r="G93" s="30"/>
    </row>
    <row r="94" customFormat="false" ht="17" hidden="false" customHeight="false" outlineLevel="0" collapsed="false">
      <c r="A94" s="36" t="s">
        <v>76</v>
      </c>
      <c r="B94" s="2"/>
      <c r="F94" s="30"/>
      <c r="G94" s="30"/>
    </row>
    <row r="95" customFormat="false" ht="17" hidden="false" customHeight="false" outlineLevel="0" collapsed="false">
      <c r="A95" s="65"/>
      <c r="B95" s="2"/>
      <c r="F95" s="30"/>
      <c r="G95" s="30"/>
    </row>
    <row r="96" customFormat="false" ht="17" hidden="false" customHeight="false" outlineLevel="0" collapsed="false">
      <c r="A96" s="31" t="s">
        <v>77</v>
      </c>
      <c r="B96" s="30"/>
      <c r="C96" s="30"/>
      <c r="D96" s="30"/>
      <c r="E96" s="30"/>
      <c r="F96" s="30"/>
      <c r="G96" s="30"/>
    </row>
    <row r="98" customFormat="false" ht="17" hidden="false" customHeight="false" outlineLevel="0" collapsed="false">
      <c r="A98" s="2"/>
    </row>
    <row r="99" customFormat="false" ht="17" hidden="false" customHeight="false" outlineLevel="0" collapsed="false">
      <c r="A99" s="66"/>
      <c r="B99" s="2"/>
      <c r="F99" s="5"/>
    </row>
    <row r="100" customFormat="false" ht="17" hidden="false" customHeight="false" outlineLevel="0" collapsed="false">
      <c r="A100" s="66"/>
      <c r="B100" s="2"/>
    </row>
    <row r="101" customFormat="false" ht="17" hidden="false" customHeight="false" outlineLevel="0" collapsed="false">
      <c r="A101" s="66"/>
      <c r="B101" s="2"/>
    </row>
    <row r="102" customFormat="false" ht="17" hidden="false" customHeight="false" outlineLevel="0" collapsed="false">
      <c r="A102" s="66"/>
      <c r="B102" s="2"/>
    </row>
    <row r="103" customFormat="false" ht="17" hidden="false" customHeight="false" outlineLevel="0" collapsed="false">
      <c r="A103" s="66"/>
      <c r="B103" s="2"/>
    </row>
    <row r="104" customFormat="false" ht="17" hidden="false" customHeight="false" outlineLevel="0" collapsed="false">
      <c r="A104" s="66"/>
    </row>
    <row r="105" customFormat="false" ht="17" hidden="false" customHeight="false" outlineLevel="0" collapsed="false">
      <c r="A105" s="66"/>
    </row>
    <row r="106" customFormat="false" ht="17" hidden="false" customHeight="false" outlineLevel="0" collapsed="false">
      <c r="A106" s="66"/>
    </row>
    <row r="109" customFormat="false" ht="17" hidden="false" customHeight="false" outlineLevel="0" collapsed="false">
      <c r="A109" s="2"/>
    </row>
    <row r="110" customFormat="false" ht="17" hidden="false" customHeight="false" outlineLevel="0" collapsed="false">
      <c r="A110" s="2"/>
    </row>
    <row r="111" customFormat="false" ht="17" hidden="false" customHeight="false" outlineLevel="0" collapsed="false">
      <c r="A111" s="17"/>
      <c r="B111" s="17"/>
      <c r="C111" s="17"/>
      <c r="D111" s="17"/>
      <c r="E111" s="17"/>
      <c r="F111" s="17"/>
    </row>
    <row r="112" customFormat="false" ht="17" hidden="false" customHeight="false" outlineLevel="0" collapsed="false">
      <c r="A112" s="2"/>
      <c r="F112" s="17"/>
    </row>
    <row r="113" customFormat="false" ht="17" hidden="false" customHeight="false" outlineLevel="0" collapsed="false">
      <c r="A113" s="2"/>
      <c r="E113" s="67"/>
      <c r="F113" s="17"/>
    </row>
    <row r="114" customFormat="false" ht="17" hidden="false" customHeight="false" outlineLevel="0" collapsed="false">
      <c r="A114" s="2"/>
      <c r="E114" s="67"/>
      <c r="F114" s="17"/>
    </row>
    <row r="115" customFormat="false" ht="17" hidden="false" customHeight="false" outlineLevel="0" collapsed="false">
      <c r="A115" s="2"/>
      <c r="E115" s="68"/>
      <c r="F115" s="17"/>
    </row>
    <row r="116" customFormat="false" ht="17" hidden="false" customHeight="false" outlineLevel="0" collapsed="false">
      <c r="A116" s="2"/>
      <c r="E116" s="69"/>
      <c r="F116" s="17"/>
    </row>
    <row r="117" customFormat="false" ht="17" hidden="false" customHeight="false" outlineLevel="0" collapsed="false">
      <c r="A117" s="17"/>
      <c r="B117" s="17"/>
      <c r="C117" s="17"/>
      <c r="D117" s="17"/>
      <c r="E117" s="17"/>
      <c r="F117" s="17"/>
    </row>
    <row r="118" customFormat="false" ht="17" hidden="false" customHeight="false" outlineLevel="0" collapsed="false">
      <c r="A118" s="17"/>
      <c r="B118" s="17"/>
      <c r="C118" s="17"/>
      <c r="D118" s="17"/>
      <c r="E118" s="17"/>
      <c r="F118" s="17"/>
    </row>
    <row r="119" customFormat="false" ht="17" hidden="false" customHeight="false" outlineLevel="0" collapsed="false">
      <c r="A119" s="17"/>
      <c r="B119" s="17"/>
      <c r="C119" s="17"/>
      <c r="D119" s="17"/>
      <c r="E119" s="17"/>
      <c r="F119" s="17"/>
    </row>
    <row r="120" customFormat="false" ht="17" hidden="false" customHeight="false" outlineLevel="0" collapsed="false">
      <c r="A120" s="17"/>
      <c r="B120" s="17"/>
      <c r="C120" s="17"/>
      <c r="D120" s="17"/>
      <c r="E120" s="17"/>
      <c r="F120" s="17"/>
    </row>
    <row r="121" customFormat="false" ht="17" hidden="false" customHeight="false" outlineLevel="0" collapsed="false">
      <c r="A121" s="17"/>
      <c r="B121" s="17"/>
      <c r="C121" s="17"/>
      <c r="D121" s="17"/>
      <c r="E121" s="17"/>
      <c r="F121" s="17"/>
    </row>
    <row r="122" customFormat="false" ht="17" hidden="false" customHeight="false" outlineLevel="0" collapsed="false">
      <c r="A122" s="17"/>
      <c r="B122" s="17"/>
      <c r="C122" s="17"/>
      <c r="D122" s="17"/>
      <c r="E122" s="17"/>
      <c r="F122" s="17"/>
    </row>
    <row r="129" customFormat="false" ht="17" hidden="false" customHeight="false" outlineLevel="0" collapsed="false">
      <c r="A129" s="2"/>
      <c r="E129" s="17"/>
    </row>
    <row r="131" customFormat="false" ht="17" hidden="false" customHeight="false" outlineLevel="0" collapsed="false">
      <c r="A131" s="1" t="s">
        <v>133</v>
      </c>
    </row>
    <row r="132" customFormat="false" ht="17" hidden="false" customHeight="false" outlineLevel="0" collapsed="false">
      <c r="A132" s="70" t="s">
        <v>134</v>
      </c>
    </row>
  </sheetData>
  <sheetProtection sheet="true" objects="true" scenarios="true" selectLockedCells="true"/>
  <hyperlinks>
    <hyperlink ref="A9" r:id="rId1" display="http://apcserve.w20.wh-2.com/v/perfiles_web/per2_n100.dat"/>
    <hyperlink ref="E37" r:id="rId2" display="www.wind-data.ch/tools/luftdichte.php"/>
  </hyperlinks>
  <printOptions headings="false" gridLines="false" gridLinesSet="true" horizontalCentered="true" verticalCentered="false"/>
  <pageMargins left="0.590277777777778" right="0.590277777777778" top="0.590277777777778" bottom="0.590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522</TotalTime>
  <Application>LibreOffice/24.2.1.2$Windows_X86_64 LibreOffice_project/db4def46b0453cc22e2d0305797cf981b68ef5ac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2012-02-13T11:05:54Z</dcterms:created>
  <dc:creator>Roland</dc:creator>
  <dc:description/>
  <dc:language>de-CH</dc:language>
  <cp:lastModifiedBy/>
  <cp:lastPrinted>2012-12-20T20:51:15Z</cp:lastPrinted>
  <dcterms:modified xsi:type="dcterms:W3CDTF">2024-04-19T19:01:26Z</dcterms:modified>
  <cp:revision>216</cp:revision>
  <dc:subject/>
  <dc:title/>
</cp:coreProperties>
</file>